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2.xml" ContentType="application/vnd.openxmlformats-officedocument.drawing+xml"/>
  <Override PartName="/xl/ctrlProps/ctrlProp10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 codeName="{91AB8045-AFC0-B76E-F17D-A240E00664AE}"/>
  <workbookPr codeName="ThisWorkbook"/>
  <mc:AlternateContent xmlns:mc="http://schemas.openxmlformats.org/markup-compatibility/2006">
    <mc:Choice Requires="x15">
      <x15ac:absPath xmlns:x15ac="http://schemas.microsoft.com/office/spreadsheetml/2010/11/ac" url="D:\BP_Jacco\Projects\PGA monitor\"/>
    </mc:Choice>
  </mc:AlternateContent>
  <xr:revisionPtr revIDLastSave="0" documentId="13_ncr:1_{2E8B8AF1-B523-4B84-9D33-3A32453BAB34}" xr6:coauthVersionLast="45" xr6:coauthVersionMax="45" xr10:uidLastSave="{00000000-0000-0000-0000-000000000000}"/>
  <workbookProtection lockStructure="1"/>
  <bookViews>
    <workbookView xWindow="1125" yWindow="4815" windowWidth="22650" windowHeight="14325" xr2:uid="{00000000-000D-0000-FFFF-FFFF00000000}"/>
  </bookViews>
  <sheets>
    <sheet name="Invoerscherm" sheetId="1" r:id="rId1"/>
    <sheet name="Data" sheetId="2" r:id="rId2"/>
    <sheet name="Rapportage" sheetId="3" r:id="rId3"/>
  </sheets>
  <functionGroups builtInGroupCount="19"/>
  <definedNames>
    <definedName name="_xlnm._FilterDatabase" localSheetId="1" hidden="1">Data!$A$1:$AQ$12</definedName>
    <definedName name="Aanmelddatum">Invoerscherm!$C$18</definedName>
    <definedName name="AantalDossiers">Rapportage!$BB$2</definedName>
    <definedName name="AantalMan">Rapportage!$BB$3</definedName>
    <definedName name="AantalVrouw">Rapportage!$BB$4</definedName>
    <definedName name="Achternaam">Invoerscherm!$P$5</definedName>
    <definedName name="AchternaamDisplay">Invoerscherm!$C$5</definedName>
    <definedName name="BSN">Invoerscherm!$P$8</definedName>
    <definedName name="chkDatum">Rapportage!$BA$1</definedName>
    <definedName name="cmbGeslacht">Rapportage!$BA$6</definedName>
    <definedName name="cmbLVB">Rapportage!$BA$8</definedName>
    <definedName name="DataFields">Rapportage!$C$12:$D$23,Rapportage!$F$12:$G$23</definedName>
    <definedName name="DataItems">Rapportage!$BC$12:$BC$23</definedName>
    <definedName name="DatumBeoordeling">Invoerscherm!$C$13</definedName>
    <definedName name="DatumOpOfAfschaling">Invoerscherm!$C$24</definedName>
    <definedName name="Doelgroep">Invoerscherm!$C$20</definedName>
    <definedName name="DoorWieAangemeld">Invoerscherm!$C$16</definedName>
    <definedName name="EindWaardes">Rapportage!$F$12:$H$23</definedName>
    <definedName name="Financien">Invoerscherm!$O$17</definedName>
    <definedName name="Financien_Opm">Invoerscherm!$M$17</definedName>
    <definedName name="Geboortedatum">Invoerscherm!$P$11</definedName>
    <definedName name="GeestelijkeGezondheid">Invoerscherm!$O$24</definedName>
    <definedName name="GeestelijkeGezondheid_Opm">Invoerscherm!$M$24</definedName>
    <definedName name="Geslacht">Invoerscherm!$P$9</definedName>
    <definedName name="HoudingGedragVaardigheden">Invoerscherm!$O$19</definedName>
    <definedName name="HoudingGedragVaardigheden_Opm">Invoerscherm!$M$19</definedName>
    <definedName name="Huisvesting">Invoerscherm!$O$22</definedName>
    <definedName name="Huisvesting_Opm">Invoerscherm!$M$22</definedName>
    <definedName name="Identiteit">Invoerscherm!$O$18</definedName>
    <definedName name="Identiteit_Opm">Invoerscherm!$M$18</definedName>
    <definedName name="JustitieEnPolitie">Invoerscherm!$O$28</definedName>
    <definedName name="JustitieEnPolitie_Opm">Invoerscherm!$M$28</definedName>
    <definedName name="Leeftijd">Invoerscherm!$Q$11</definedName>
    <definedName name="Leeftijdsgroep">Invoerscherm!$P$10</definedName>
    <definedName name="Leeftijdsgroep_Calculated">Invoerscherm!$Q$10</definedName>
    <definedName name="LeeftijdTotaal">Rapportage!$BB$5</definedName>
    <definedName name="LichamelijkeGezondheid">Invoerscherm!$O$25</definedName>
    <definedName name="LichamelijkeGezondheid_Opm">Invoerscherm!$M$25</definedName>
    <definedName name="LVB">Invoerscherm!$P$21</definedName>
    <definedName name="Middelengebruik">Invoerscherm!$O$26</definedName>
    <definedName name="Middelengebruik_Opm">Invoerscherm!$M$26</definedName>
    <definedName name="NaamBeoordelaar">Invoerscherm!$C$14</definedName>
    <definedName name="Opmerkingen">Invoerscherm!$G$5</definedName>
    <definedName name="OpOfAfschaling">Invoerscherm!$P$25</definedName>
    <definedName name="Recidive">Invoerscherm!$C$22</definedName>
    <definedName name="RedenExitgesprek">Invoerscherm!$C$28</definedName>
    <definedName name="RedenVanAanmelding">Invoerscherm!$C$19</definedName>
    <definedName name="Relaties">Invoerscherm!$O$23</definedName>
    <definedName name="Relaties_Opm">Invoerscherm!$M$23</definedName>
    <definedName name="RolBeoordelaar">Invoerscherm!$C$15</definedName>
    <definedName name="RowCount">Invoerscherm!$P$2</definedName>
    <definedName name="RowNumber">Invoerscherm!$P$1</definedName>
    <definedName name="SociaalNetwerk">Invoerscherm!$O$27</definedName>
    <definedName name="SociaalNetwerk_Opm">Invoerscherm!$M$27</definedName>
    <definedName name="StartWaardes">Rapportage!$C$12:$E$23</definedName>
    <definedName name="Tellingen_LVB">Rapportage!$K$3:$K$5</definedName>
    <definedName name="Tellingen_OpAfschaling">Rapportage!$O$3:$O$7</definedName>
    <definedName name="TellingenBegin">Rapportage!$O$12:$S$23</definedName>
    <definedName name="TellingenEind">Rapportage!$U$12:$Y$23</definedName>
    <definedName name="Tijdsbesteding">Invoerscherm!$O$21</definedName>
    <definedName name="Tijdsbesteding_Opm">Invoerscherm!$M$21</definedName>
    <definedName name="TotaleDoorlooptijdDagen">Rapportage!$BA$7</definedName>
    <definedName name="TotaleDoorlooptijdDagen_Telling">Rapportage!$BB$7</definedName>
    <definedName name="txtDatumTot">Rapportage!$BA$3</definedName>
    <definedName name="txtDatumVan">Rapportage!$BA$2</definedName>
    <definedName name="txtLeeftijdTot">Rapportage!$BA$5</definedName>
    <definedName name="txtLeeftijdVan">Rapportage!$BA$4</definedName>
    <definedName name="Voorletter">Invoerscherm!$P$7</definedName>
    <definedName name="Voornaam">Invoerscherm!$P$6</definedName>
    <definedName name="WerkEnOpleiding">Invoerscherm!$O$20</definedName>
    <definedName name="WerkEnOpleiding_Opm">Invoerscherm!$M$20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3" l="1"/>
  <c r="O8" i="3"/>
  <c r="P8" i="3" s="1"/>
  <c r="K6" i="3"/>
  <c r="L6" i="3" s="1"/>
  <c r="C30" i="1"/>
  <c r="P7" i="3" l="1"/>
  <c r="P6" i="3"/>
  <c r="P5" i="3"/>
  <c r="P4" i="3"/>
  <c r="P3" i="3"/>
  <c r="L3" i="3"/>
  <c r="L5" i="3"/>
  <c r="L4" i="3"/>
  <c r="Q11" i="1"/>
  <c r="Q10" i="1" s="1"/>
  <c r="AM23" i="3" l="1"/>
  <c r="AL23" i="3"/>
  <c r="AK23" i="3"/>
  <c r="AJ23" i="3"/>
  <c r="AI23" i="3"/>
  <c r="AM22" i="3"/>
  <c r="AL22" i="3"/>
  <c r="AK22" i="3"/>
  <c r="AJ22" i="3"/>
  <c r="AI22" i="3"/>
  <c r="AM21" i="3"/>
  <c r="AL21" i="3"/>
  <c r="AK21" i="3"/>
  <c r="AJ21" i="3"/>
  <c r="AI21" i="3"/>
  <c r="AM20" i="3"/>
  <c r="AL20" i="3"/>
  <c r="AK20" i="3"/>
  <c r="AJ20" i="3"/>
  <c r="AI20" i="3"/>
  <c r="AM19" i="3"/>
  <c r="AL19" i="3"/>
  <c r="AK19" i="3"/>
  <c r="AJ19" i="3"/>
  <c r="AI19" i="3"/>
  <c r="AM18" i="3"/>
  <c r="AL18" i="3"/>
  <c r="AK18" i="3"/>
  <c r="AJ18" i="3"/>
  <c r="AI18" i="3"/>
  <c r="AM17" i="3"/>
  <c r="AL17" i="3"/>
  <c r="AK17" i="3"/>
  <c r="AJ17" i="3"/>
  <c r="AI17" i="3"/>
  <c r="AM16" i="3"/>
  <c r="AL16" i="3"/>
  <c r="AK16" i="3"/>
  <c r="AJ16" i="3"/>
  <c r="AI16" i="3"/>
  <c r="AM15" i="3"/>
  <c r="AL15" i="3"/>
  <c r="AK15" i="3"/>
  <c r="AJ15" i="3"/>
  <c r="AI15" i="3"/>
  <c r="AM14" i="3"/>
  <c r="AL14" i="3"/>
  <c r="AK14" i="3"/>
  <c r="AJ14" i="3"/>
  <c r="AI14" i="3"/>
  <c r="AM13" i="3"/>
  <c r="AL13" i="3"/>
  <c r="AK13" i="3"/>
  <c r="AJ13" i="3"/>
  <c r="AI13" i="3"/>
  <c r="AM12" i="3"/>
  <c r="AL12" i="3"/>
  <c r="AK12" i="3"/>
  <c r="AJ12" i="3"/>
  <c r="AI12" i="3"/>
  <c r="AB13" i="3"/>
  <c r="AC13" i="3"/>
  <c r="AD13" i="3"/>
  <c r="AE13" i="3"/>
  <c r="AF13" i="3"/>
  <c r="AB14" i="3"/>
  <c r="AC14" i="3"/>
  <c r="AD14" i="3"/>
  <c r="AE14" i="3"/>
  <c r="AF14" i="3"/>
  <c r="AB15" i="3"/>
  <c r="AC15" i="3"/>
  <c r="AD15" i="3"/>
  <c r="AE15" i="3"/>
  <c r="AF15" i="3"/>
  <c r="AB16" i="3"/>
  <c r="AC16" i="3"/>
  <c r="AD16" i="3"/>
  <c r="AE16" i="3"/>
  <c r="AF16" i="3"/>
  <c r="AB17" i="3"/>
  <c r="AC17" i="3"/>
  <c r="AD17" i="3"/>
  <c r="AE17" i="3"/>
  <c r="AF17" i="3"/>
  <c r="AB18" i="3"/>
  <c r="AC18" i="3"/>
  <c r="AD18" i="3"/>
  <c r="AE18" i="3"/>
  <c r="AF18" i="3"/>
  <c r="AB19" i="3"/>
  <c r="AC19" i="3"/>
  <c r="AD19" i="3"/>
  <c r="AE19" i="3"/>
  <c r="AF19" i="3"/>
  <c r="AB20" i="3"/>
  <c r="AC20" i="3"/>
  <c r="AD20" i="3"/>
  <c r="AE20" i="3"/>
  <c r="AF20" i="3"/>
  <c r="AB21" i="3"/>
  <c r="AC21" i="3"/>
  <c r="AD21" i="3"/>
  <c r="AE21" i="3"/>
  <c r="AF21" i="3"/>
  <c r="AB22" i="3"/>
  <c r="AC22" i="3"/>
  <c r="AD22" i="3"/>
  <c r="AE22" i="3"/>
  <c r="AF22" i="3"/>
  <c r="AB23" i="3"/>
  <c r="AC23" i="3"/>
  <c r="AD23" i="3"/>
  <c r="AE23" i="3"/>
  <c r="AF23" i="3"/>
  <c r="AC12" i="3"/>
  <c r="AD12" i="3"/>
  <c r="AE12" i="3"/>
  <c r="AF12" i="3"/>
  <c r="AB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12" i="3"/>
  <c r="Y24" i="3"/>
  <c r="X24" i="3"/>
  <c r="W24" i="3"/>
  <c r="V24" i="3"/>
  <c r="S24" i="3"/>
  <c r="R24" i="3"/>
  <c r="Q24" i="3"/>
  <c r="P24" i="3"/>
  <c r="O24" i="3"/>
  <c r="AM24" i="3" l="1"/>
  <c r="AE24" i="3"/>
  <c r="AB24" i="3"/>
  <c r="AC24" i="3"/>
  <c r="AF24" i="3"/>
  <c r="AD24" i="3"/>
  <c r="AJ24" i="3"/>
  <c r="AL24" i="3"/>
  <c r="AK24" i="3"/>
  <c r="AI24" i="3"/>
  <c r="G24" i="3"/>
  <c r="F24" i="3"/>
  <c r="D24" i="3"/>
  <c r="C24" i="3"/>
  <c r="H24" i="3" l="1"/>
  <c r="E24" i="3"/>
  <c r="H3" i="3"/>
  <c r="H4" i="3"/>
  <c r="E5" i="3"/>
  <c r="E4" i="3"/>
  <c r="E3" i="3"/>
  <c r="E2" i="3"/>
  <c r="H23" i="3"/>
  <c r="H22" i="3"/>
  <c r="H21" i="3"/>
  <c r="H20" i="3"/>
  <c r="H19" i="3"/>
  <c r="H18" i="3"/>
  <c r="H17" i="3"/>
  <c r="H16" i="3"/>
  <c r="H15" i="3"/>
  <c r="H14" i="3"/>
  <c r="H13" i="3"/>
  <c r="H12" i="3"/>
  <c r="E13" i="3"/>
  <c r="E14" i="3"/>
  <c r="E15" i="3"/>
  <c r="E16" i="3"/>
  <c r="E17" i="3"/>
  <c r="E18" i="3"/>
  <c r="E19" i="3"/>
  <c r="E20" i="3"/>
  <c r="E21" i="3"/>
  <c r="E22" i="3"/>
  <c r="E23" i="3"/>
  <c r="E12" i="3"/>
  <c r="C8" i="1"/>
  <c r="C7" i="1"/>
  <c r="C6" i="1"/>
  <c r="BF12" i="3" l="1"/>
  <c r="BD12" i="3"/>
  <c r="BE12" i="3"/>
  <c r="BG12" i="3" s="1"/>
  <c r="BF20" i="3"/>
  <c r="BF16" i="3"/>
  <c r="BF15" i="3"/>
  <c r="BF23" i="3"/>
  <c r="BF22" i="3"/>
  <c r="BF14" i="3"/>
  <c r="BF19" i="3"/>
  <c r="BF18" i="3"/>
  <c r="BF17" i="3"/>
  <c r="BD21" i="3"/>
  <c r="BE21" i="3"/>
  <c r="BD14" i="3"/>
  <c r="BE14" i="3"/>
  <c r="BD22" i="3"/>
  <c r="BE22" i="3"/>
  <c r="BD13" i="3"/>
  <c r="BE13" i="3"/>
  <c r="BE15" i="3"/>
  <c r="BD15" i="3"/>
  <c r="BE23" i="3"/>
  <c r="BG23" i="3" s="1"/>
  <c r="BD23" i="3"/>
  <c r="BD16" i="3"/>
  <c r="BE16" i="3"/>
  <c r="BD17" i="3"/>
  <c r="BE17" i="3"/>
  <c r="BD20" i="3"/>
  <c r="BE20" i="3"/>
  <c r="BG20" i="3" s="1"/>
  <c r="BE18" i="3"/>
  <c r="BG18" i="3" s="1"/>
  <c r="BD18" i="3"/>
  <c r="BF21" i="3"/>
  <c r="BF13" i="3"/>
  <c r="BD19" i="3"/>
  <c r="BE19" i="3"/>
  <c r="C5" i="1"/>
  <c r="B2" i="1" a="1"/>
  <c r="BG17" i="3" l="1"/>
  <c r="BG15" i="3"/>
  <c r="BG22" i="3"/>
  <c r="BG14" i="3"/>
  <c r="BG16" i="3"/>
  <c r="BG19" i="3"/>
  <c r="BG13" i="3"/>
  <c r="BG21" i="3"/>
  <c r="B2" i="1"/>
  <c r="BF24" i="3"/>
  <c r="BE24" i="3"/>
  <c r="BD24" i="3"/>
  <c r="BG24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<sst xmlns="http://schemas.openxmlformats.org/spreadsheetml/2006/main" count="224" uniqueCount="135">
  <si>
    <t>Achternaam</t>
  </si>
  <si>
    <t>Voornaam</t>
  </si>
  <si>
    <t>Voorletter</t>
  </si>
  <si>
    <t>BSN</t>
  </si>
  <si>
    <t>Geslacht</t>
  </si>
  <si>
    <t>Leeftijdsgroep</t>
  </si>
  <si>
    <t>Jan</t>
  </si>
  <si>
    <t>Klaas</t>
  </si>
  <si>
    <t>Jansen</t>
  </si>
  <si>
    <t>Pietersen</t>
  </si>
  <si>
    <t>Klaassen</t>
  </si>
  <si>
    <t>J</t>
  </si>
  <si>
    <t>P</t>
  </si>
  <si>
    <t>K</t>
  </si>
  <si>
    <t>Pietje</t>
  </si>
  <si>
    <t>Beoordeling</t>
  </si>
  <si>
    <t>Datum beoordeling</t>
  </si>
  <si>
    <t>Naam beoordelaar</t>
  </si>
  <si>
    <t>Rol beoordelaar</t>
  </si>
  <si>
    <t>Reden van aanmelding</t>
  </si>
  <si>
    <t>Doelgroep</t>
  </si>
  <si>
    <t>Is er sprake van LVB</t>
  </si>
  <si>
    <t>Welke ketenpartner heeft de persoon aangemeld</t>
  </si>
  <si>
    <t>DatumBeoordeling</t>
  </si>
  <si>
    <t>NaamBeoordelaar</t>
  </si>
  <si>
    <t>RolBeoordelaar</t>
  </si>
  <si>
    <t>DoorWieAangemeld</t>
  </si>
  <si>
    <t>Aanmelddatum</t>
  </si>
  <si>
    <t>RedenVanAanmelding</t>
  </si>
  <si>
    <t>LVB</t>
  </si>
  <si>
    <t>Recidive</t>
  </si>
  <si>
    <t>OpOfAfschaling</t>
  </si>
  <si>
    <t>RedenExitgesprek</t>
  </si>
  <si>
    <t>Score leefgebieden</t>
  </si>
  <si>
    <t>Recidive in de zin van 'registratie van verdachte van misdrijf'?</t>
  </si>
  <si>
    <t>Justitie en politie</t>
  </si>
  <si>
    <t>Sociaal netwerk</t>
  </si>
  <si>
    <t>Problematisch middelengebruik</t>
  </si>
  <si>
    <t>Lichamelijke gezondheid</t>
  </si>
  <si>
    <t>Geestelijke gezondheid</t>
  </si>
  <si>
    <t>(Huiselijke) relaties</t>
  </si>
  <si>
    <t>Huisvesting</t>
  </si>
  <si>
    <t>Tijdsbesteding</t>
  </si>
  <si>
    <t>Werk en opleiding</t>
  </si>
  <si>
    <t>Houding gedrag en vaardigheden</t>
  </si>
  <si>
    <t>Identiteit</t>
  </si>
  <si>
    <t>Financiën</t>
  </si>
  <si>
    <t>2. NIET</t>
  </si>
  <si>
    <t>3. BEPERKT</t>
  </si>
  <si>
    <t>4. VOLDOENDE</t>
  </si>
  <si>
    <t>5. VOLLEDIG</t>
  </si>
  <si>
    <t>Opmerkingen</t>
  </si>
  <si>
    <t>Financien</t>
  </si>
  <si>
    <t>HoudingGedragVaardigheden</t>
  </si>
  <si>
    <t>WerkEnOpleiding</t>
  </si>
  <si>
    <t>Relaties</t>
  </si>
  <si>
    <t>GeestelijkeGezondheid</t>
  </si>
  <si>
    <t>LichamelijkeGezondheid</t>
  </si>
  <si>
    <t>Middelengebruik</t>
  </si>
  <si>
    <t>SociaalNetwerk</t>
  </si>
  <si>
    <t>JustitieEnPolitie</t>
  </si>
  <si>
    <t>Financien_Opm</t>
  </si>
  <si>
    <t>Identiteit_Opm</t>
  </si>
  <si>
    <t>HoudingGedragVaardigheden_Opm</t>
  </si>
  <si>
    <t>WerkEnOpleiding_Opm</t>
  </si>
  <si>
    <t>Tijdsbesteding_Opm</t>
  </si>
  <si>
    <t>Huisvesting_Opm</t>
  </si>
  <si>
    <t>Relaties_Opm</t>
  </si>
  <si>
    <t>GeestelijkeGezondheid_Opm</t>
  </si>
  <si>
    <t>LichamelijkeGezondheid_Opm</t>
  </si>
  <si>
    <t>Middelengebruik_Opm</t>
  </si>
  <si>
    <t>SociaalNetwerk_Opm</t>
  </si>
  <si>
    <t>JustitieEnPolitie_Opm</t>
  </si>
  <si>
    <t>Dit is een test</t>
  </si>
  <si>
    <t>Heul veul</t>
  </si>
  <si>
    <t>Weet wie die is</t>
  </si>
  <si>
    <t>Bertus</t>
  </si>
  <si>
    <t>Techneut</t>
  </si>
  <si>
    <t>Willem</t>
  </si>
  <si>
    <t>Exitgesprek</t>
  </si>
  <si>
    <t>Datum van aanmelding</t>
  </si>
  <si>
    <t>Waarheen wordt op- of afgeschaald?</t>
  </si>
  <si>
    <t>Datum van op- of afschaling</t>
  </si>
  <si>
    <t>DatumOpOfAfschaling</t>
  </si>
  <si>
    <t>Algemene opmerkingen &amp; visie cliënt</t>
  </si>
  <si>
    <t>BSN of dossiernummer</t>
  </si>
  <si>
    <t>Cliëntinformatie</t>
  </si>
  <si>
    <t>Geboortedatum</t>
  </si>
  <si>
    <t>abcd</t>
  </si>
  <si>
    <t>Hurk</t>
  </si>
  <si>
    <t>Hulk</t>
  </si>
  <si>
    <t>H</t>
  </si>
  <si>
    <t>Frits</t>
  </si>
  <si>
    <t>F</t>
  </si>
  <si>
    <t>Coach</t>
  </si>
  <si>
    <t>Brandweer</t>
  </si>
  <si>
    <t>Brandstichting</t>
  </si>
  <si>
    <t>Brand</t>
  </si>
  <si>
    <t>Nee</t>
  </si>
  <si>
    <t>Telling</t>
  </si>
  <si>
    <t>Som</t>
  </si>
  <si>
    <t>#Dossiers</t>
  </si>
  <si>
    <t>#Man</t>
  </si>
  <si>
    <t>#Vrouw</t>
  </si>
  <si>
    <t>Leeftijd</t>
  </si>
  <si>
    <t>17-01-1990</t>
  </si>
  <si>
    <t>31-07-2020</t>
  </si>
  <si>
    <t>Start</t>
  </si>
  <si>
    <t>Afname</t>
  </si>
  <si>
    <t>Toename</t>
  </si>
  <si>
    <t>Totaal</t>
  </si>
  <si>
    <t>Eind</t>
  </si>
  <si>
    <t>Sjaak Bonenstaak</t>
  </si>
  <si>
    <t>Sociaal medium</t>
  </si>
  <si>
    <t>Estella de waarzegster</t>
  </si>
  <si>
    <t>Verward</t>
  </si>
  <si>
    <t>Franken</t>
  </si>
  <si>
    <t>Niet</t>
  </si>
  <si>
    <t>Beperkt</t>
  </si>
  <si>
    <t>Voldoende</t>
  </si>
  <si>
    <t>Volledig</t>
  </si>
  <si>
    <t>Verdeling - Start</t>
  </si>
  <si>
    <t>Verdeling - Eind</t>
  </si>
  <si>
    <t>Vermoeden</t>
  </si>
  <si>
    <t>Diagnose</t>
  </si>
  <si>
    <t>NVT</t>
  </si>
  <si>
    <t>Op/afschaling</t>
  </si>
  <si>
    <t>Regulier politietraject</t>
  </si>
  <si>
    <t>Lokale PGA</t>
  </si>
  <si>
    <t>Zorg- en Veiligheidshuis</t>
  </si>
  <si>
    <t>Lokaal team</t>
  </si>
  <si>
    <t>Anders</t>
  </si>
  <si>
    <t>Gem. doorlooptijd (maanden)</t>
  </si>
  <si>
    <t>Acuut</t>
  </si>
  <si>
    <t>1. ACUUT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</si>
</sst>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8"/>
      <color rgb="FF000000"/>
      <name val="Segoe UI"/>
      <family val="2"/>
    </font>
    <font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24"/>
      <color rgb="FF183963"/>
      <name val="Corbe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D171A"/>
        <bgColor indexed="64"/>
      </patternFill>
    </fill>
    <fill>
      <patternFill patternType="solid">
        <fgColor rgb="FFEE7402"/>
        <bgColor indexed="64"/>
      </patternFill>
    </fill>
    <fill>
      <patternFill patternType="solid">
        <fgColor rgb="FFF59C00"/>
        <bgColor indexed="64"/>
      </patternFill>
    </fill>
    <fill>
      <patternFill patternType="solid">
        <fgColor rgb="FF009BA4"/>
        <bgColor indexed="64"/>
      </patternFill>
    </fill>
    <fill>
      <patternFill patternType="solid">
        <fgColor rgb="FF3FA53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right" vertical="center"/>
    </xf>
    <xf numFmtId="0" fontId="2" fillId="6" borderId="9" xfId="0" applyFont="1" applyFill="1" applyBorder="1" applyAlignment="1">
      <alignment horizontal="right" vertical="center"/>
    </xf>
    <xf numFmtId="0" fontId="2" fillId="7" borderId="9" xfId="0" applyFont="1" applyFill="1" applyBorder="1" applyAlignment="1">
      <alignment horizontal="right" vertical="center"/>
    </xf>
    <xf numFmtId="0" fontId="2" fillId="8" borderId="9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0" fillId="0" borderId="0" xfId="0" applyProtection="1"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14" fontId="0" fillId="0" borderId="0" xfId="0" applyNumberFormat="1" applyProtection="1">
      <protection locked="0"/>
    </xf>
    <xf numFmtId="0" fontId="6" fillId="0" borderId="0" xfId="0" applyFont="1"/>
    <xf numFmtId="0" fontId="2" fillId="3" borderId="6" xfId="0" applyFont="1" applyFill="1" applyBorder="1" applyAlignment="1">
      <alignment horizontal="right" vertical="center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vertical="center"/>
      <protection hidden="1"/>
    </xf>
    <xf numFmtId="9" fontId="0" fillId="0" borderId="0" xfId="1" applyNumberFormat="1" applyFont="1"/>
    <xf numFmtId="164" fontId="0" fillId="0" borderId="0" xfId="0" applyNumberFormat="1"/>
    <xf numFmtId="0" fontId="0" fillId="0" borderId="0" xfId="0" applyProtection="1"/>
    <xf numFmtId="0" fontId="0" fillId="0" borderId="0" xfId="0" applyAlignment="1">
      <alignment horizontal="right"/>
    </xf>
    <xf numFmtId="1" fontId="0" fillId="0" borderId="0" xfId="0" applyNumberFormat="1"/>
    <xf numFmtId="0" fontId="2" fillId="3" borderId="6" xfId="0" applyFont="1" applyFill="1" applyBorder="1" applyAlignment="1">
      <alignment horizontal="right" vertical="center"/>
    </xf>
    <xf numFmtId="0" fontId="0" fillId="0" borderId="0" xfId="0" applyFont="1"/>
    <xf numFmtId="0" fontId="9" fillId="4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9" fontId="2" fillId="3" borderId="9" xfId="1" applyFont="1" applyFill="1" applyBorder="1" applyAlignment="1">
      <alignment horizontal="right" vertical="center"/>
    </xf>
    <xf numFmtId="9" fontId="9" fillId="4" borderId="0" xfId="1" applyFont="1" applyFill="1" applyAlignment="1">
      <alignment horizontal="center"/>
    </xf>
    <xf numFmtId="9" fontId="9" fillId="5" borderId="0" xfId="1" applyFont="1" applyFill="1" applyAlignment="1">
      <alignment horizontal="center"/>
    </xf>
    <xf numFmtId="9" fontId="9" fillId="6" borderId="0" xfId="1" applyFont="1" applyFill="1" applyAlignment="1">
      <alignment horizontal="center"/>
    </xf>
    <xf numFmtId="9" fontId="9" fillId="7" borderId="0" xfId="1" applyFont="1" applyFill="1" applyAlignment="1">
      <alignment horizontal="center"/>
    </xf>
    <xf numFmtId="9" fontId="9" fillId="8" borderId="0" xfId="1" applyFont="1" applyFill="1" applyAlignment="1">
      <alignment horizontal="center"/>
    </xf>
    <xf numFmtId="9" fontId="2" fillId="3" borderId="6" xfId="1" applyFont="1" applyFill="1" applyBorder="1" applyAlignment="1">
      <alignment horizontal="right" vertical="center"/>
    </xf>
    <xf numFmtId="9" fontId="9" fillId="4" borderId="15" xfId="1" applyFont="1" applyFill="1" applyBorder="1" applyAlignment="1">
      <alignment horizontal="center"/>
    </xf>
    <xf numFmtId="9" fontId="9" fillId="5" borderId="15" xfId="1" applyFont="1" applyFill="1" applyBorder="1" applyAlignment="1">
      <alignment horizontal="center"/>
    </xf>
    <xf numFmtId="9" fontId="9" fillId="6" borderId="15" xfId="1" applyFont="1" applyFill="1" applyBorder="1" applyAlignment="1">
      <alignment horizontal="center"/>
    </xf>
    <xf numFmtId="9" fontId="9" fillId="7" borderId="15" xfId="1" applyFont="1" applyFill="1" applyBorder="1" applyAlignment="1">
      <alignment horizontal="center"/>
    </xf>
    <xf numFmtId="9" fontId="9" fillId="8" borderId="15" xfId="1" applyFont="1" applyFill="1" applyBorder="1" applyAlignment="1">
      <alignment horizontal="center"/>
    </xf>
    <xf numFmtId="0" fontId="9" fillId="4" borderId="0" xfId="0" applyFont="1" applyFill="1" applyAlignment="1" applyProtection="1">
      <alignment horizontal="center"/>
      <protection locked="0"/>
    </xf>
    <xf numFmtId="0" fontId="9" fillId="5" borderId="0" xfId="0" applyFont="1" applyFill="1" applyAlignment="1" applyProtection="1">
      <alignment horizontal="center"/>
      <protection locked="0"/>
    </xf>
    <xf numFmtId="0" fontId="9" fillId="6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8" borderId="0" xfId="0" applyFont="1" applyFill="1" applyAlignment="1" applyProtection="1">
      <alignment horizontal="center"/>
      <protection locked="0"/>
    </xf>
    <xf numFmtId="164" fontId="0" fillId="0" borderId="15" xfId="0" applyNumberFormat="1" applyBorder="1" applyProtection="1"/>
    <xf numFmtId="0" fontId="0" fillId="0" borderId="15" xfId="0" applyBorder="1" applyProtection="1"/>
    <xf numFmtId="9" fontId="0" fillId="0" borderId="0" xfId="1" applyFont="1"/>
    <xf numFmtId="164" fontId="0" fillId="0" borderId="0" xfId="0" applyNumberFormat="1" applyAlignment="1">
      <alignment horizontal="right"/>
    </xf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164" fontId="11" fillId="0" borderId="0" xfId="0" applyNumberFormat="1" applyFont="1"/>
    <xf numFmtId="0" fontId="11" fillId="0" borderId="15" xfId="0" applyFont="1" applyBorder="1" applyAlignment="1">
      <alignment horizontal="right"/>
    </xf>
    <xf numFmtId="164" fontId="11" fillId="0" borderId="15" xfId="0" applyNumberFormat="1" applyFont="1" applyBorder="1"/>
    <xf numFmtId="0" fontId="5" fillId="0" borderId="0" xfId="0" applyFont="1" applyAlignment="1">
      <alignment horizontal="center" vertical="center"/>
    </xf>
    <xf numFmtId="0" fontId="1" fillId="8" borderId="3" xfId="0" applyFont="1" applyFill="1" applyBorder="1" applyAlignment="1">
      <alignment horizontal="center" textRotation="90"/>
    </xf>
    <xf numFmtId="0" fontId="1" fillId="8" borderId="6" xfId="0" applyFont="1" applyFill="1" applyBorder="1" applyAlignment="1">
      <alignment horizontal="center" textRotation="90"/>
    </xf>
    <xf numFmtId="0" fontId="1" fillId="8" borderId="12" xfId="0" applyFont="1" applyFill="1" applyBorder="1" applyAlignment="1">
      <alignment horizontal="center" textRotation="90"/>
    </xf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/>
      <protection locked="0"/>
    </xf>
    <xf numFmtId="0" fontId="2" fillId="3" borderId="14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14" fontId="0" fillId="3" borderId="8" xfId="0" applyNumberFormat="1" applyFill="1" applyBorder="1" applyAlignment="1" applyProtection="1">
      <alignment horizontal="left" vertical="center" wrapText="1"/>
      <protection locked="0"/>
    </xf>
    <xf numFmtId="14" fontId="0" fillId="3" borderId="10" xfId="0" applyNumberForma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center" vertical="center"/>
    </xf>
    <xf numFmtId="14" fontId="0" fillId="3" borderId="14" xfId="0" applyNumberFormat="1" applyFill="1" applyBorder="1" applyAlignment="1" applyProtection="1">
      <alignment horizontal="left" vertical="center" wrapText="1"/>
      <protection locked="0"/>
    </xf>
    <xf numFmtId="14" fontId="0" fillId="3" borderId="11" xfId="0" applyNumberForma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center" textRotation="90"/>
    </xf>
    <xf numFmtId="0" fontId="1" fillId="4" borderId="6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1" fillId="5" borderId="3" xfId="0" applyFont="1" applyFill="1" applyBorder="1" applyAlignment="1">
      <alignment horizontal="center" textRotation="90"/>
    </xf>
    <xf numFmtId="0" fontId="1" fillId="5" borderId="6" xfId="0" applyFont="1" applyFill="1" applyBorder="1" applyAlignment="1">
      <alignment horizontal="center" textRotation="90"/>
    </xf>
    <xf numFmtId="0" fontId="1" fillId="5" borderId="12" xfId="0" applyFont="1" applyFill="1" applyBorder="1" applyAlignment="1">
      <alignment horizontal="center" textRotation="90"/>
    </xf>
    <xf numFmtId="0" fontId="1" fillId="6" borderId="3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1" fillId="6" borderId="12" xfId="0" applyFont="1" applyFill="1" applyBorder="1" applyAlignment="1">
      <alignment horizontal="center" textRotation="90"/>
    </xf>
    <xf numFmtId="0" fontId="1" fillId="7" borderId="3" xfId="0" applyFont="1" applyFill="1" applyBorder="1" applyAlignment="1">
      <alignment horizontal="center" textRotation="90"/>
    </xf>
    <xf numFmtId="0" fontId="1" fillId="7" borderId="6" xfId="0" applyFont="1" applyFill="1" applyBorder="1" applyAlignment="1">
      <alignment horizontal="center" textRotation="90"/>
    </xf>
    <xf numFmtId="0" fontId="1" fillId="7" borderId="12" xfId="0" applyFont="1" applyFill="1" applyBorder="1" applyAlignment="1">
      <alignment horizontal="center" textRotation="90"/>
    </xf>
    <xf numFmtId="0" fontId="0" fillId="3" borderId="8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4" fontId="0" fillId="3" borderId="4" xfId="0" applyNumberFormat="1" applyFill="1" applyBorder="1" applyAlignment="1" applyProtection="1">
      <alignment horizontal="left" vertical="center" wrapText="1"/>
      <protection locked="0"/>
    </xf>
    <xf numFmtId="1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</xf>
    <xf numFmtId="0" fontId="7" fillId="3" borderId="9" xfId="0" applyFont="1" applyFill="1" applyBorder="1" applyAlignment="1" applyProtection="1">
      <alignment horizontal="left" vertical="center"/>
    </xf>
    <xf numFmtId="0" fontId="7" fillId="3" borderId="8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FA535"/>
      <color rgb="FF009BA4"/>
      <color rgb="FFF59C00"/>
      <color rgb="FFEE7402"/>
      <color rgb="FFCD171A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Verandering per leefgebied</a:t>
            </a:r>
          </a:p>
        </c:rich>
      </c:tx>
      <c:layout>
        <c:manualLayout>
          <c:xMode val="edge"/>
          <c:yMode val="edge"/>
          <c:x val="0.37717973000572025"/>
          <c:y val="1.78571428571428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Rapportage!$C$11</c:f>
              <c:strCache>
                <c:ptCount val="1"/>
                <c:pt idx="0">
                  <c:v>Telling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Rapportage!$C$12:$C$24</c:f>
            </c:numRef>
          </c:val>
          <c:extLst>
            <c:ext xmlns:c16="http://schemas.microsoft.com/office/drawing/2014/chart" uri="{C3380CC4-5D6E-409C-BE32-E72D297353CC}">
              <c16:uniqueId val="{00000000-A736-4B7F-87F3-77FDEE09FBDD}"/>
            </c:ext>
          </c:extLst>
        </c:ser>
        <c:ser>
          <c:idx val="3"/>
          <c:order val="1"/>
          <c:tx>
            <c:strRef>
              <c:f>Rapportage!$F$11</c:f>
              <c:strCache>
                <c:ptCount val="1"/>
                <c:pt idx="0">
                  <c:v>Telling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Rapportage!$F$12:$F$24</c:f>
            </c:numRef>
          </c:val>
          <c:extLst>
            <c:ext xmlns:c16="http://schemas.microsoft.com/office/drawing/2014/chart" uri="{C3380CC4-5D6E-409C-BE32-E72D297353CC}">
              <c16:uniqueId val="{00000003-A736-4B7F-87F3-77FDEE09FBDD}"/>
            </c:ext>
          </c:extLst>
        </c:ser>
        <c:ser>
          <c:idx val="6"/>
          <c:order val="2"/>
          <c:tx>
            <c:strRef>
              <c:f>Rapportage!$BD$11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Rapportage!$BD$12:$BD$24</c:f>
              <c:numCache>
                <c:formatCode>0.0</c:formatCode>
                <c:ptCount val="13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36-4B7F-87F3-77FDEE09FBDD}"/>
            </c:ext>
          </c:extLst>
        </c:ser>
        <c:ser>
          <c:idx val="7"/>
          <c:order val="3"/>
          <c:tx>
            <c:strRef>
              <c:f>Rapportage!$BE$11</c:f>
              <c:strCache>
                <c:ptCount val="1"/>
                <c:pt idx="0">
                  <c:v>Toename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Rapportage!$BE$12:$BE$24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36-4B7F-87F3-77FDEE09FBDD}"/>
            </c:ext>
          </c:extLst>
        </c:ser>
        <c:ser>
          <c:idx val="8"/>
          <c:order val="4"/>
          <c:tx>
            <c:strRef>
              <c:f>Rapportage!$BF$11</c:f>
              <c:strCache>
                <c:ptCount val="1"/>
                <c:pt idx="0">
                  <c:v>Afname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Rapportage!$BF$12:$BF$24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36-4B7F-87F3-77FDEE09FBDD}"/>
            </c:ext>
          </c:extLst>
        </c:ser>
        <c:ser>
          <c:idx val="1"/>
          <c:order val="5"/>
          <c:tx>
            <c:strRef>
              <c:f>Rapportage!$BG$11</c:f>
              <c:strCache>
                <c:ptCount val="1"/>
                <c:pt idx="0">
                  <c:v>0,05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Rapportage!$B$12:$B$24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Rapportage!$BG$12:$BG$24</c:f>
              <c:numCache>
                <c:formatCode>General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7-4EB2-BFFA-465A3AA2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10121584"/>
        <c:axId val="610123224"/>
      </c:barChart>
      <c:catAx>
        <c:axId val="610121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0123224"/>
        <c:crosses val="autoZero"/>
        <c:auto val="1"/>
        <c:lblAlgn val="ctr"/>
        <c:lblOffset val="100"/>
        <c:noMultiLvlLbl val="0"/>
      </c:catAx>
      <c:valAx>
        <c:axId val="610123224"/>
        <c:scaling>
          <c:orientation val="minMax"/>
          <c:max val="5.5"/>
          <c:min val="0.5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0121584"/>
        <c:crosses val="autoZero"/>
        <c:crossBetween val="between"/>
        <c:majorUnit val="1"/>
      </c:valAx>
      <c:spPr>
        <a:gradFill>
          <a:gsLst>
            <a:gs pos="0">
              <a:srgbClr val="CD171A"/>
            </a:gs>
            <a:gs pos="51000">
              <a:srgbClr val="F59C00"/>
            </a:gs>
            <a:gs pos="99000">
              <a:srgbClr val="3FA535"/>
            </a:gs>
          </a:gsLst>
          <a:lin ang="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Verdeling - Start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CD17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Rapportage!$AA$12:$AA$24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Rapportage!$AB$12:$AB$24</c:f>
              <c:numCache>
                <c:formatCode>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9-4C80-9E84-BC9CF9552EBF}"/>
            </c:ext>
          </c:extLst>
        </c:ser>
        <c:ser>
          <c:idx val="1"/>
          <c:order val="1"/>
          <c:spPr>
            <a:solidFill>
              <a:srgbClr val="EE740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Rapportage!$AA$12:$AA$24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Rapportage!$AC$12:$AC$24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9-4C80-9E84-BC9CF9552EBF}"/>
            </c:ext>
          </c:extLst>
        </c:ser>
        <c:ser>
          <c:idx val="2"/>
          <c:order val="2"/>
          <c:spPr>
            <a:solidFill>
              <a:srgbClr val="F59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Rapportage!$AA$12:$AA$24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Rapportage!$AD$12:$AD$24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9-4C80-9E84-BC9CF9552EBF}"/>
            </c:ext>
          </c:extLst>
        </c:ser>
        <c:ser>
          <c:idx val="3"/>
          <c:order val="3"/>
          <c:spPr>
            <a:solidFill>
              <a:srgbClr val="009BA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Rapportage!$AA$12:$AA$24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Rapportage!$AE$12:$AE$24</c:f>
              <c:numCache>
                <c:formatCode>0%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89-4C80-9E84-BC9CF9552EBF}"/>
            </c:ext>
          </c:extLst>
        </c:ser>
        <c:ser>
          <c:idx val="4"/>
          <c:order val="4"/>
          <c:spPr>
            <a:solidFill>
              <a:srgbClr val="3FA5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Rapportage!$AA$12:$AA$24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Rapportage!$AF$12:$AF$24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89-4C80-9E84-BC9CF9552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413026160"/>
        <c:axId val="413018288"/>
      </c:barChart>
      <c:catAx>
        <c:axId val="413026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13018288"/>
        <c:crosses val="autoZero"/>
        <c:auto val="1"/>
        <c:lblAlgn val="ctr"/>
        <c:lblOffset val="100"/>
        <c:noMultiLvlLbl val="0"/>
      </c:catAx>
      <c:valAx>
        <c:axId val="413018288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130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Verdeling - Eind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CD17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Rapportage!$AH$12:$AH$24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Rapportage!$AI$12:$AI$24</c:f>
              <c:numCache>
                <c:formatCode>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9-4C80-9E84-BC9CF9552EBF}"/>
            </c:ext>
          </c:extLst>
        </c:ser>
        <c:ser>
          <c:idx val="1"/>
          <c:order val="1"/>
          <c:spPr>
            <a:solidFill>
              <a:srgbClr val="EE740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Rapportage!$AH$12:$AH$24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Rapportage!$AJ$12:$AJ$24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9-4C80-9E84-BC9CF9552EBF}"/>
            </c:ext>
          </c:extLst>
        </c:ser>
        <c:ser>
          <c:idx val="2"/>
          <c:order val="2"/>
          <c:spPr>
            <a:solidFill>
              <a:srgbClr val="F59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Rapportage!$AH$12:$AH$24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Rapportage!$AK$12:$AK$24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9-4C80-9E84-BC9CF9552EBF}"/>
            </c:ext>
          </c:extLst>
        </c:ser>
        <c:ser>
          <c:idx val="3"/>
          <c:order val="3"/>
          <c:spPr>
            <a:solidFill>
              <a:srgbClr val="009BA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Rapportage!$AH$12:$AH$24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Rapportage!$AL$12:$AL$24</c:f>
              <c:numCache>
                <c:formatCode>0%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89-4C80-9E84-BC9CF9552EBF}"/>
            </c:ext>
          </c:extLst>
        </c:ser>
        <c:ser>
          <c:idx val="4"/>
          <c:order val="4"/>
          <c:spPr>
            <a:solidFill>
              <a:srgbClr val="3FA5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Rapportage!$AH$12:$AH$24</c:f>
              <c:strCache>
                <c:ptCount val="13"/>
                <c:pt idx="0">
                  <c:v>Financiën</c:v>
                </c:pt>
                <c:pt idx="1">
                  <c:v>Identiteit</c:v>
                </c:pt>
                <c:pt idx="2">
                  <c:v>Houding gedrag en vaardigheden</c:v>
                </c:pt>
                <c:pt idx="3">
                  <c:v>Werk en opleiding</c:v>
                </c:pt>
                <c:pt idx="4">
                  <c:v>Tijdsbesteding</c:v>
                </c:pt>
                <c:pt idx="5">
                  <c:v>Huisvesting</c:v>
                </c:pt>
                <c:pt idx="6">
                  <c:v>(Huiselijke) relaties</c:v>
                </c:pt>
                <c:pt idx="7">
                  <c:v>Geestelijke gezondheid</c:v>
                </c:pt>
                <c:pt idx="8">
                  <c:v>Lichamelijke gezondheid</c:v>
                </c:pt>
                <c:pt idx="9">
                  <c:v>Problematisch middelengebruik</c:v>
                </c:pt>
                <c:pt idx="10">
                  <c:v>Sociaal netwerk</c:v>
                </c:pt>
                <c:pt idx="11">
                  <c:v>Justitie en politie</c:v>
                </c:pt>
                <c:pt idx="12">
                  <c:v>Totaal</c:v>
                </c:pt>
              </c:strCache>
            </c:strRef>
          </c:cat>
          <c:val>
            <c:numRef>
              <c:f>Rapportage!$AM$12:$AM$24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89-4C80-9E84-BC9CF9552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413026160"/>
        <c:axId val="413018288"/>
      </c:barChart>
      <c:catAx>
        <c:axId val="413026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13018288"/>
        <c:crosses val="autoZero"/>
        <c:auto val="1"/>
        <c:lblAlgn val="ctr"/>
        <c:lblOffset val="100"/>
        <c:noMultiLvlLbl val="0"/>
      </c:catAx>
      <c:valAx>
        <c:axId val="413018288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130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LVB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177194784290408"/>
          <c:y val="0.12878472222222223"/>
          <c:w val="0.57371436121972164"/>
          <c:h val="0.652898895450568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8-4C46-9685-4F5D86F66A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8-4C46-9685-4F5D86F66A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58-4C46-9685-4F5D86F66A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Rapportage!$I$3:$J$5</c:f>
              <c:strCache>
                <c:ptCount val="3"/>
                <c:pt idx="0">
                  <c:v>Vermoeden</c:v>
                </c:pt>
                <c:pt idx="1">
                  <c:v>Diagnose</c:v>
                </c:pt>
                <c:pt idx="2">
                  <c:v>NVT</c:v>
                </c:pt>
              </c:strCache>
            </c:strRef>
          </c:cat>
          <c:val>
            <c:numRef>
              <c:f>Rapportage!$L$3:$L$5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2-4A1B-97DF-A0CAE3696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519336684745046E-2"/>
          <c:y val="0.82682250656167988"/>
          <c:w val="0.8530632984378097"/>
          <c:h val="0.15234416010498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Op/Afschaling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E-4F9D-8C24-07C99E5CA6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E-4F9D-8C24-07C99E5CA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E-4F9D-8C24-07C99E5CA6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E-4F9D-8C24-07C99E5CA6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4E-4F9D-8C24-07C99E5CA6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Rapportage!$N$3:$N$7</c:f>
              <c:strCache>
                <c:ptCount val="5"/>
                <c:pt idx="0">
                  <c:v>Regulier politietraject</c:v>
                </c:pt>
                <c:pt idx="1">
                  <c:v>Lokale PGA</c:v>
                </c:pt>
                <c:pt idx="2">
                  <c:v>Zorg- en Veiligheidshuis</c:v>
                </c:pt>
                <c:pt idx="3">
                  <c:v>Lokaal team</c:v>
                </c:pt>
                <c:pt idx="4">
                  <c:v>Anders</c:v>
                </c:pt>
              </c:strCache>
            </c:strRef>
          </c:cat>
          <c:val>
            <c:numRef>
              <c:f>Rapportage!$P$3:$P$7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F-4337-A7B3-A8D06FAB4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304481405316351E-2"/>
          <c:y val="0.8578803616539199"/>
          <c:w val="0.87739103718936728"/>
          <c:h val="0.121447809328691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checked="Checked" firstButton="1" fmlaLink="$P$9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P$25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fmlaLink="$O$17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checked="Checked" firstButton="1" fmlaLink="$O$18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$P$10" lockText="1" noThreeD="1"/>
</file>

<file path=xl/ctrlProps/ctrlProp30.xml><?xml version="1.0" encoding="utf-8"?>
<formControlPr xmlns="http://schemas.microsoft.com/office/spreadsheetml/2009/9/main" objectType="Radio" checked="Checked" firstButton="1" fmlaLink="$O$19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firstButton="1" fmlaLink="$O$20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checked="Checked" lockText="1" noThreeD="1"/>
</file>

<file path=xl/ctrlProps/ctrlProp42.xml><?xml version="1.0" encoding="utf-8"?>
<formControlPr xmlns="http://schemas.microsoft.com/office/spreadsheetml/2009/9/main" objectType="Radio" firstButton="1" fmlaLink="$O$2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firstButton="1" fmlaLink="$O$22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checked="Checked" lockText="1" noThreeD="1"/>
</file>

<file path=xl/ctrlProps/ctrlProp54.xml><?xml version="1.0" encoding="utf-8"?>
<formControlPr xmlns="http://schemas.microsoft.com/office/spreadsheetml/2009/9/main" objectType="Radio" firstButton="1" fmlaLink="$O$23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checked="Checked" firstButton="1" fmlaLink="$O$24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firstButton="1" fmlaLink="$O$25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checked="Checked" lockText="1" noThreeD="1"/>
</file>

<file path=xl/ctrlProps/ctrlProp72.xml><?xml version="1.0" encoding="utf-8"?>
<formControlPr xmlns="http://schemas.microsoft.com/office/spreadsheetml/2009/9/main" objectType="Radio" firstButton="1" fmlaLink="$O$26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checked="Checked" lockText="1" noThreeD="1"/>
</file>

<file path=xl/ctrlProps/ctrlProp78.xml><?xml version="1.0" encoding="utf-8"?>
<formControlPr xmlns="http://schemas.microsoft.com/office/spreadsheetml/2009/9/main" objectType="Radio" firstButton="1" fmlaLink="$O$27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checked="Checked" lockText="1" noThreeD="1"/>
</file>

<file path=xl/ctrlProps/ctrlProp84.xml><?xml version="1.0" encoding="utf-8"?>
<formControlPr xmlns="http://schemas.microsoft.com/office/spreadsheetml/2009/9/main" objectType="Radio" firstButton="1" fmlaLink="$O$28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checked="Checked" lockText="1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$P$21" lockText="1" noThreeD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Radio" checked="Checked" lockText="1" noThreeD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GBox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8</xdr:row>
          <xdr:rowOff>57150</xdr:rowOff>
        </xdr:from>
        <xdr:to>
          <xdr:col>3</xdr:col>
          <xdr:colOff>600075</xdr:colOff>
          <xdr:row>8</xdr:row>
          <xdr:rowOff>276225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43175" y="2333625"/>
              <a:ext cx="1304925" cy="219075"/>
              <a:chOff x="1943101" y="2438400"/>
              <a:chExt cx="1190623" cy="219075"/>
            </a:xfrm>
          </xdr:grpSpPr>
          <xdr:sp macro="" textlink="">
            <xdr:nvSpPr>
              <xdr:cNvPr id="1025" name="optMan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943101" y="2438400"/>
                <a:ext cx="4953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ID4096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</a:t>
                </a:r>
              </a:p>
            </xdr:txBody>
          </xdr:sp>
          <xdr:sp macro="" textlink="">
            <xdr:nvSpPr>
              <xdr:cNvPr id="1026" name="optVrouw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2638424" y="2438400"/>
                <a:ext cx="4953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ID4096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V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57150</xdr:rowOff>
        </xdr:from>
        <xdr:to>
          <xdr:col>2</xdr:col>
          <xdr:colOff>685800</xdr:colOff>
          <xdr:row>9</xdr:row>
          <xdr:rowOff>276225</xdr:rowOff>
        </xdr:to>
        <xdr:sp macro="" textlink="">
          <xdr:nvSpPr>
            <xdr:cNvPr id="1027" name="Leeftijdsgroep_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0-18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9</xdr:row>
          <xdr:rowOff>57150</xdr:rowOff>
        </xdr:from>
        <xdr:to>
          <xdr:col>3</xdr:col>
          <xdr:colOff>619125</xdr:colOff>
          <xdr:row>9</xdr:row>
          <xdr:rowOff>276225</xdr:rowOff>
        </xdr:to>
        <xdr:sp macro="" textlink="">
          <xdr:nvSpPr>
            <xdr:cNvPr id="1028" name="Leeftijdsgroep_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18-27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2171700</xdr:colOff>
          <xdr:row>7</xdr:row>
          <xdr:rowOff>276225</xdr:rowOff>
        </xdr:from>
        <xdr:to>
          <xdr:col>4</xdr:col>
          <xdr:colOff>685800</xdr:colOff>
          <xdr:row>9</xdr:row>
          <xdr:rowOff>95250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2181225</xdr:colOff>
          <xdr:row>8</xdr:row>
          <xdr:rowOff>257175</xdr:rowOff>
        </xdr:from>
        <xdr:to>
          <xdr:col>5</xdr:col>
          <xdr:colOff>104775</xdr:colOff>
          <xdr:row>10</xdr:row>
          <xdr:rowOff>66675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19050</xdr:rowOff>
        </xdr:from>
        <xdr:to>
          <xdr:col>5</xdr:col>
          <xdr:colOff>581025</xdr:colOff>
          <xdr:row>31</xdr:row>
          <xdr:rowOff>9525</xdr:rowOff>
        </xdr:to>
        <xdr:sp macro="" textlink="">
          <xdr:nvSpPr>
            <xdr:cNvPr id="1034" name="btnNext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Volgende  &gt;&gt;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552450</xdr:colOff>
          <xdr:row>29</xdr:row>
          <xdr:rowOff>19050</xdr:rowOff>
        </xdr:from>
        <xdr:to>
          <xdr:col>1</xdr:col>
          <xdr:colOff>1981200</xdr:colOff>
          <xdr:row>31</xdr:row>
          <xdr:rowOff>9525</xdr:rowOff>
        </xdr:to>
        <xdr:sp macro="" textlink="">
          <xdr:nvSpPr>
            <xdr:cNvPr id="1035" name="btnPrevious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&lt;&lt;  Vorige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47625</xdr:rowOff>
        </xdr:from>
        <xdr:to>
          <xdr:col>3</xdr:col>
          <xdr:colOff>95250</xdr:colOff>
          <xdr:row>20</xdr:row>
          <xdr:rowOff>266700</xdr:rowOff>
        </xdr:to>
        <xdr:sp macro="" textlink="">
          <xdr:nvSpPr>
            <xdr:cNvPr id="1037" name="LVB_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Vermoeden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20</xdr:row>
          <xdr:rowOff>47625</xdr:rowOff>
        </xdr:from>
        <xdr:to>
          <xdr:col>3</xdr:col>
          <xdr:colOff>704850</xdr:colOff>
          <xdr:row>20</xdr:row>
          <xdr:rowOff>247650</xdr:rowOff>
        </xdr:to>
        <xdr:sp macro="" textlink="">
          <xdr:nvSpPr>
            <xdr:cNvPr id="1038" name="LVB_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Diagnose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9525</xdr:rowOff>
        </xdr:from>
        <xdr:to>
          <xdr:col>4</xdr:col>
          <xdr:colOff>476250</xdr:colOff>
          <xdr:row>28</xdr:row>
          <xdr:rowOff>57150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24</xdr:row>
          <xdr:rowOff>28575</xdr:rowOff>
        </xdr:from>
        <xdr:to>
          <xdr:col>4</xdr:col>
          <xdr:colOff>400050</xdr:colOff>
          <xdr:row>24</xdr:row>
          <xdr:rowOff>247650</xdr:rowOff>
        </xdr:to>
        <xdr:sp macro="" textlink="">
          <xdr:nvSpPr>
            <xdr:cNvPr id="1040" name="OpAfschaling_1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Regulier politietraject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24</xdr:row>
          <xdr:rowOff>209550</xdr:rowOff>
        </xdr:from>
        <xdr:to>
          <xdr:col>4</xdr:col>
          <xdr:colOff>400050</xdr:colOff>
          <xdr:row>25</xdr:row>
          <xdr:rowOff>104775</xdr:rowOff>
        </xdr:to>
        <xdr:sp macro="" textlink="">
          <xdr:nvSpPr>
            <xdr:cNvPr id="1041" name="OpAfschaling_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Lokale PGA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66675</xdr:rowOff>
        </xdr:from>
        <xdr:to>
          <xdr:col>4</xdr:col>
          <xdr:colOff>400050</xdr:colOff>
          <xdr:row>25</xdr:row>
          <xdr:rowOff>285750</xdr:rowOff>
        </xdr:to>
        <xdr:sp macro="" textlink="">
          <xdr:nvSpPr>
            <xdr:cNvPr id="1042" name="OpAfschaling_3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Zorg- en Veiligheidshuis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257175</xdr:rowOff>
        </xdr:from>
        <xdr:to>
          <xdr:col>4</xdr:col>
          <xdr:colOff>400050</xdr:colOff>
          <xdr:row>26</xdr:row>
          <xdr:rowOff>152400</xdr:rowOff>
        </xdr:to>
        <xdr:sp macro="" textlink="">
          <xdr:nvSpPr>
            <xdr:cNvPr id="1043" name="OpAfschaling_4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Lokaal team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26</xdr:row>
          <xdr:rowOff>104775</xdr:rowOff>
        </xdr:from>
        <xdr:to>
          <xdr:col>4</xdr:col>
          <xdr:colOff>400050</xdr:colOff>
          <xdr:row>27</xdr:row>
          <xdr:rowOff>0</xdr:rowOff>
        </xdr:to>
        <xdr:sp macro="" textlink="">
          <xdr:nvSpPr>
            <xdr:cNvPr id="1044" name="OpAfschaling_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266700</xdr:colOff>
          <xdr:row>11</xdr:row>
          <xdr:rowOff>304800</xdr:rowOff>
        </xdr:from>
        <xdr:to>
          <xdr:col>25</xdr:col>
          <xdr:colOff>361950</xdr:colOff>
          <xdr:row>13</xdr:row>
          <xdr:rowOff>200025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15</xdr:row>
          <xdr:rowOff>314324</xdr:rowOff>
        </xdr:from>
        <xdr:to>
          <xdr:col>12</xdr:col>
          <xdr:colOff>28575</xdr:colOff>
          <xdr:row>17</xdr:row>
          <xdr:rowOff>28575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7677150" y="4857749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047" name="Option Button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Option Button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Option Button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Group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061" name="Option Button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Option Button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16</xdr:row>
          <xdr:rowOff>323849</xdr:rowOff>
        </xdr:from>
        <xdr:to>
          <xdr:col>12</xdr:col>
          <xdr:colOff>28575</xdr:colOff>
          <xdr:row>18</xdr:row>
          <xdr:rowOff>38100</xdr:rowOff>
        </xdr:to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00000000-0008-0000-0000-00006C000000}"/>
                </a:ext>
              </a:extLst>
            </xdr:cNvPr>
            <xdr:cNvGrpSpPr/>
          </xdr:nvGrpSpPr>
          <xdr:grpSpPr>
            <a:xfrm>
              <a:off x="7677150" y="5191124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31" name="Option Button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2" name="Option Button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Option Button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Group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35" name="Option Button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Option Button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17</xdr:row>
          <xdr:rowOff>314324</xdr:rowOff>
        </xdr:from>
        <xdr:to>
          <xdr:col>12</xdr:col>
          <xdr:colOff>28575</xdr:colOff>
          <xdr:row>19</xdr:row>
          <xdr:rowOff>28575</xdr:rowOff>
        </xdr:to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000-000074000000}"/>
                </a:ext>
              </a:extLst>
            </xdr:cNvPr>
            <xdr:cNvGrpSpPr/>
          </xdr:nvGrpSpPr>
          <xdr:grpSpPr>
            <a:xfrm>
              <a:off x="7677150" y="5505449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37" name="Option Button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8" name="Option Button 114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9" name="Option Button 11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0" name="Group Box 11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41" name="Option Button 117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2" name="Option Button 118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18</xdr:row>
          <xdr:rowOff>323849</xdr:rowOff>
        </xdr:from>
        <xdr:to>
          <xdr:col>12</xdr:col>
          <xdr:colOff>28575</xdr:colOff>
          <xdr:row>20</xdr:row>
          <xdr:rowOff>38100</xdr:rowOff>
        </xdr:to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00000000-0008-0000-0000-00007A000000}"/>
                </a:ext>
              </a:extLst>
            </xdr:cNvPr>
            <xdr:cNvGrpSpPr/>
          </xdr:nvGrpSpPr>
          <xdr:grpSpPr>
            <a:xfrm>
              <a:off x="7677150" y="5838824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43" name="Option Button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4" name="Option Button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5" name="Option Button 121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6" name="Group Box 122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47" name="Option Button 123" hidden="1">
                <a:extLst>
                  <a:ext uri="{63B3BB69-23CF-44E3-9099-C40C66FF867C}">
                    <a14:compatExt spid="_x0000_s1147"/>
                  </a:ex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8" name="Option Button 124" hidden="1">
                <a:extLst>
                  <a:ext uri="{63B3BB69-23CF-44E3-9099-C40C66FF867C}">
                    <a14:compatExt spid="_x0000_s1148"/>
                  </a:ext>
                  <a:ext uri="{FF2B5EF4-FFF2-40B4-BE49-F238E27FC236}">
                    <a16:creationId xmlns:a16="http://schemas.microsoft.com/office/drawing/2014/main" id="{00000000-0008-0000-0000-00007C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19</xdr:row>
          <xdr:rowOff>314324</xdr:rowOff>
        </xdr:from>
        <xdr:to>
          <xdr:col>12</xdr:col>
          <xdr:colOff>28575</xdr:colOff>
          <xdr:row>21</xdr:row>
          <xdr:rowOff>28575</xdr:rowOff>
        </xdr:to>
        <xdr:grpSp>
          <xdr:nvGrpSpPr>
            <xdr:cNvPr id="129" name="Group 128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GrpSpPr/>
          </xdr:nvGrpSpPr>
          <xdr:grpSpPr>
            <a:xfrm>
              <a:off x="7677150" y="6153149"/>
              <a:ext cx="2171700" cy="361951"/>
              <a:chOff x="7543796" y="4962524"/>
              <a:chExt cx="2171700" cy="361951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49" name="Option Button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0" name="Option Button 126" hidden="1">
                <a:extLst>
                  <a:ext uri="{63B3BB69-23CF-44E3-9099-C40C66FF867C}">
                    <a14:compatExt spid="_x0000_s1150"/>
                  </a:ext>
                  <a:ext uri="{FF2B5EF4-FFF2-40B4-BE49-F238E27FC236}">
                    <a16:creationId xmlns:a16="http://schemas.microsoft.com/office/drawing/2014/main" id="{00000000-0008-0000-0000-00007E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1" name="Option Button 127" hidden="1">
                <a:extLst>
                  <a:ext uri="{63B3BB69-23CF-44E3-9099-C40C66FF867C}">
                    <a14:compatExt spid="_x0000_s1151"/>
                  </a:ext>
                  <a:ext uri="{FF2B5EF4-FFF2-40B4-BE49-F238E27FC236}">
                    <a16:creationId xmlns:a16="http://schemas.microsoft.com/office/drawing/2014/main" id="{00000000-0008-0000-0000-00007F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2" name="Group Box 128" hidden="1">
                <a:extLst>
                  <a:ext uri="{63B3BB69-23CF-44E3-9099-C40C66FF867C}">
                    <a14:compatExt spid="_x0000_s1152"/>
                  </a:ext>
                  <a:ext uri="{FF2B5EF4-FFF2-40B4-BE49-F238E27FC236}">
                    <a16:creationId xmlns:a16="http://schemas.microsoft.com/office/drawing/2014/main" id="{00000000-0008-0000-0000-000080040000}"/>
                  </a:ext>
                </a:extLst>
              </xdr:cNvPr>
              <xdr:cNvSpPr/>
            </xdr:nvSpPr>
            <xdr:spPr bwMode="auto">
              <a:xfrm>
                <a:off x="7543796" y="4962524"/>
                <a:ext cx="2171700" cy="3619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53" name="Option Button 129" hidden="1">
                <a:extLst>
                  <a:ext uri="{63B3BB69-23CF-44E3-9099-C40C66FF867C}">
                    <a14:compatExt spid="_x0000_s1153"/>
                  </a:ext>
                  <a:ext uri="{FF2B5EF4-FFF2-40B4-BE49-F238E27FC236}">
                    <a16:creationId xmlns:a16="http://schemas.microsoft.com/office/drawing/2014/main" id="{00000000-0008-0000-0000-000081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4" name="Option Button 130" hidden="1">
                <a:extLst>
                  <a:ext uri="{63B3BB69-23CF-44E3-9099-C40C66FF867C}">
                    <a14:compatExt spid="_x0000_s1154"/>
                  </a:ext>
                  <a:ext uri="{FF2B5EF4-FFF2-40B4-BE49-F238E27FC236}">
                    <a16:creationId xmlns:a16="http://schemas.microsoft.com/office/drawing/2014/main" id="{00000000-0008-0000-0000-000082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20</xdr:row>
          <xdr:rowOff>323849</xdr:rowOff>
        </xdr:from>
        <xdr:to>
          <xdr:col>12</xdr:col>
          <xdr:colOff>28575</xdr:colOff>
          <xdr:row>22</xdr:row>
          <xdr:rowOff>38100</xdr:rowOff>
        </xdr:to>
        <xdr:grpSp>
          <xdr:nvGrpSpPr>
            <xdr:cNvPr id="136" name="Group 135">
              <a:extLst>
                <a:ext uri="{FF2B5EF4-FFF2-40B4-BE49-F238E27FC236}">
                  <a16:creationId xmlns:a16="http://schemas.microsoft.com/office/drawing/2014/main" id="{00000000-0008-0000-0000-000088000000}"/>
                </a:ext>
              </a:extLst>
            </xdr:cNvPr>
            <xdr:cNvGrpSpPr/>
          </xdr:nvGrpSpPr>
          <xdr:grpSpPr>
            <a:xfrm>
              <a:off x="7677150" y="6486524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55" name="Option Button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6" name="Option Button 132" hidden="1">
                <a:extLst>
                  <a:ext uri="{63B3BB69-23CF-44E3-9099-C40C66FF867C}">
                    <a14:compatExt spid="_x0000_s1156"/>
                  </a:ext>
                  <a:ext uri="{FF2B5EF4-FFF2-40B4-BE49-F238E27FC236}">
                    <a16:creationId xmlns:a16="http://schemas.microsoft.com/office/drawing/2014/main" id="{00000000-0008-0000-0000-000084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7" name="Option Button 133" hidden="1">
                <a:extLst>
                  <a:ext uri="{63B3BB69-23CF-44E3-9099-C40C66FF867C}">
                    <a14:compatExt spid="_x0000_s1157"/>
                  </a:ext>
                  <a:ext uri="{FF2B5EF4-FFF2-40B4-BE49-F238E27FC236}">
                    <a16:creationId xmlns:a16="http://schemas.microsoft.com/office/drawing/2014/main" id="{00000000-0008-0000-0000-000085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8" name="Group Box 134" hidden="1">
                <a:extLst>
                  <a:ext uri="{63B3BB69-23CF-44E3-9099-C40C66FF867C}">
                    <a14:compatExt spid="_x0000_s1158"/>
                  </a:ext>
                  <a:ext uri="{FF2B5EF4-FFF2-40B4-BE49-F238E27FC236}">
                    <a16:creationId xmlns:a16="http://schemas.microsoft.com/office/drawing/2014/main" id="{00000000-0008-0000-0000-000086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59" name="Option Button 135" hidden="1">
                <a:extLst>
                  <a:ext uri="{63B3BB69-23CF-44E3-9099-C40C66FF867C}">
                    <a14:compatExt spid="_x0000_s1159"/>
                  </a:ext>
                  <a:ext uri="{FF2B5EF4-FFF2-40B4-BE49-F238E27FC236}">
                    <a16:creationId xmlns:a16="http://schemas.microsoft.com/office/drawing/2014/main" id="{00000000-0008-0000-0000-000087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0" name="Option Button 136" hidden="1">
                <a:extLst>
                  <a:ext uri="{63B3BB69-23CF-44E3-9099-C40C66FF867C}">
                    <a14:compatExt spid="_x0000_s1160"/>
                  </a:ext>
                  <a:ext uri="{FF2B5EF4-FFF2-40B4-BE49-F238E27FC236}">
                    <a16:creationId xmlns:a16="http://schemas.microsoft.com/office/drawing/2014/main" id="{00000000-0008-0000-0000-000088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21</xdr:row>
          <xdr:rowOff>314324</xdr:rowOff>
        </xdr:from>
        <xdr:to>
          <xdr:col>12</xdr:col>
          <xdr:colOff>28575</xdr:colOff>
          <xdr:row>23</xdr:row>
          <xdr:rowOff>28575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000-00008F000000}"/>
                </a:ext>
              </a:extLst>
            </xdr:cNvPr>
            <xdr:cNvGrpSpPr/>
          </xdr:nvGrpSpPr>
          <xdr:grpSpPr>
            <a:xfrm>
              <a:off x="7677150" y="6800849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61" name="Option Button 137" hidden="1">
                <a:extLst>
                  <a:ext uri="{63B3BB69-23CF-44E3-9099-C40C66FF867C}">
                    <a14:compatExt spid="_x0000_s1161"/>
                  </a:ext>
                  <a:ext uri="{FF2B5EF4-FFF2-40B4-BE49-F238E27FC236}">
                    <a16:creationId xmlns:a16="http://schemas.microsoft.com/office/drawing/2014/main" id="{00000000-0008-0000-0000-000089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2" name="Option Button 138" hidden="1">
                <a:extLst>
                  <a:ext uri="{63B3BB69-23CF-44E3-9099-C40C66FF867C}">
                    <a14:compatExt spid="_x0000_s1162"/>
                  </a:ext>
                  <a:ext uri="{FF2B5EF4-FFF2-40B4-BE49-F238E27FC236}">
                    <a16:creationId xmlns:a16="http://schemas.microsoft.com/office/drawing/2014/main" id="{00000000-0008-0000-0000-00008A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3" name="Option Button 139" hidden="1">
                <a:extLst>
                  <a:ext uri="{63B3BB69-23CF-44E3-9099-C40C66FF867C}">
                    <a14:compatExt spid="_x0000_s1163"/>
                  </a:ext>
                  <a:ext uri="{FF2B5EF4-FFF2-40B4-BE49-F238E27FC236}">
                    <a16:creationId xmlns:a16="http://schemas.microsoft.com/office/drawing/2014/main" id="{00000000-0008-0000-0000-00008B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4" name="Group Box 140" hidden="1">
                <a:extLst>
                  <a:ext uri="{63B3BB69-23CF-44E3-9099-C40C66FF867C}">
                    <a14:compatExt spid="_x0000_s1164"/>
                  </a:ext>
                  <a:ext uri="{FF2B5EF4-FFF2-40B4-BE49-F238E27FC236}">
                    <a16:creationId xmlns:a16="http://schemas.microsoft.com/office/drawing/2014/main" id="{00000000-0008-0000-0000-00008C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65" name="Option Button 141" hidden="1">
                <a:extLst>
                  <a:ext uri="{63B3BB69-23CF-44E3-9099-C40C66FF867C}">
                    <a14:compatExt spid="_x0000_s1165"/>
                  </a:ext>
                  <a:ext uri="{FF2B5EF4-FFF2-40B4-BE49-F238E27FC236}">
                    <a16:creationId xmlns:a16="http://schemas.microsoft.com/office/drawing/2014/main" id="{00000000-0008-0000-0000-00008D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6" name="Option Button 142" hidden="1">
                <a:extLst>
                  <a:ext uri="{63B3BB69-23CF-44E3-9099-C40C66FF867C}">
                    <a14:compatExt spid="_x0000_s1166"/>
                  </a:ext>
                  <a:ext uri="{FF2B5EF4-FFF2-40B4-BE49-F238E27FC236}">
                    <a16:creationId xmlns:a16="http://schemas.microsoft.com/office/drawing/2014/main" id="{00000000-0008-0000-0000-00008E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22</xdr:row>
          <xdr:rowOff>323849</xdr:rowOff>
        </xdr:from>
        <xdr:to>
          <xdr:col>12</xdr:col>
          <xdr:colOff>28575</xdr:colOff>
          <xdr:row>24</xdr:row>
          <xdr:rowOff>38100</xdr:rowOff>
        </xdr:to>
        <xdr:grpSp>
          <xdr:nvGrpSpPr>
            <xdr:cNvPr id="150" name="Group 149">
              <a:extLst>
                <a:ext uri="{FF2B5EF4-FFF2-40B4-BE49-F238E27FC236}">
                  <a16:creationId xmlns:a16="http://schemas.microsoft.com/office/drawing/2014/main" id="{00000000-0008-0000-0000-000096000000}"/>
                </a:ext>
              </a:extLst>
            </xdr:cNvPr>
            <xdr:cNvGrpSpPr/>
          </xdr:nvGrpSpPr>
          <xdr:grpSpPr>
            <a:xfrm>
              <a:off x="7677150" y="7134224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67" name="Option Button 143" hidden="1">
                <a:extLst>
                  <a:ext uri="{63B3BB69-23CF-44E3-9099-C40C66FF867C}">
                    <a14:compatExt spid="_x0000_s1167"/>
                  </a:ext>
                  <a:ext uri="{FF2B5EF4-FFF2-40B4-BE49-F238E27FC236}">
                    <a16:creationId xmlns:a16="http://schemas.microsoft.com/office/drawing/2014/main" id="{00000000-0008-0000-0000-00008F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8" name="Option Button 144" hidden="1">
                <a:extLst>
                  <a:ext uri="{63B3BB69-23CF-44E3-9099-C40C66FF867C}">
                    <a14:compatExt spid="_x0000_s1168"/>
                  </a:ext>
                  <a:ext uri="{FF2B5EF4-FFF2-40B4-BE49-F238E27FC236}">
                    <a16:creationId xmlns:a16="http://schemas.microsoft.com/office/drawing/2014/main" id="{00000000-0008-0000-0000-000090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9" name="Option Button 145" hidden="1">
                <a:extLst>
                  <a:ext uri="{63B3BB69-23CF-44E3-9099-C40C66FF867C}">
                    <a14:compatExt spid="_x0000_s1169"/>
                  </a:ext>
                  <a:ext uri="{FF2B5EF4-FFF2-40B4-BE49-F238E27FC236}">
                    <a16:creationId xmlns:a16="http://schemas.microsoft.com/office/drawing/2014/main" id="{00000000-0008-0000-0000-000091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0" name="Group Box 146" hidden="1">
                <a:extLst>
                  <a:ext uri="{63B3BB69-23CF-44E3-9099-C40C66FF867C}">
                    <a14:compatExt spid="_x0000_s1170"/>
                  </a:ext>
                  <a:ext uri="{FF2B5EF4-FFF2-40B4-BE49-F238E27FC236}">
                    <a16:creationId xmlns:a16="http://schemas.microsoft.com/office/drawing/2014/main" id="{00000000-0008-0000-0000-000092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71" name="Option Button 147" hidden="1">
                <a:extLst>
                  <a:ext uri="{63B3BB69-23CF-44E3-9099-C40C66FF867C}">
                    <a14:compatExt spid="_x0000_s1171"/>
                  </a:ext>
                  <a:ext uri="{FF2B5EF4-FFF2-40B4-BE49-F238E27FC236}">
                    <a16:creationId xmlns:a16="http://schemas.microsoft.com/office/drawing/2014/main" id="{00000000-0008-0000-0000-000093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2" name="Option Button 148" hidden="1">
                <a:extLst>
                  <a:ext uri="{63B3BB69-23CF-44E3-9099-C40C66FF867C}">
                    <a14:compatExt spid="_x0000_s1172"/>
                  </a:ext>
                  <a:ext uri="{FF2B5EF4-FFF2-40B4-BE49-F238E27FC236}">
                    <a16:creationId xmlns:a16="http://schemas.microsoft.com/office/drawing/2014/main" id="{00000000-0008-0000-0000-000094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23</xdr:row>
          <xdr:rowOff>314324</xdr:rowOff>
        </xdr:from>
        <xdr:to>
          <xdr:col>12</xdr:col>
          <xdr:colOff>28575</xdr:colOff>
          <xdr:row>25</xdr:row>
          <xdr:rowOff>28575</xdr:rowOff>
        </xdr:to>
        <xdr:grpSp>
          <xdr:nvGrpSpPr>
            <xdr:cNvPr id="157" name="Group 156">
              <a:extLst>
                <a:ext uri="{FF2B5EF4-FFF2-40B4-BE49-F238E27FC236}">
                  <a16:creationId xmlns:a16="http://schemas.microsoft.com/office/drawing/2014/main" id="{00000000-0008-0000-0000-00009D000000}"/>
                </a:ext>
              </a:extLst>
            </xdr:cNvPr>
            <xdr:cNvGrpSpPr/>
          </xdr:nvGrpSpPr>
          <xdr:grpSpPr>
            <a:xfrm>
              <a:off x="7677150" y="7448549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73" name="Option Button 149" hidden="1">
                <a:extLst>
                  <a:ext uri="{63B3BB69-23CF-44E3-9099-C40C66FF867C}">
                    <a14:compatExt spid="_x0000_s1173"/>
                  </a:ext>
                  <a:ext uri="{FF2B5EF4-FFF2-40B4-BE49-F238E27FC236}">
                    <a16:creationId xmlns:a16="http://schemas.microsoft.com/office/drawing/2014/main" id="{00000000-0008-0000-0000-000095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4" name="Option Button 150" hidden="1">
                <a:extLst>
                  <a:ext uri="{63B3BB69-23CF-44E3-9099-C40C66FF867C}">
                    <a14:compatExt spid="_x0000_s1174"/>
                  </a:ext>
                  <a:ext uri="{FF2B5EF4-FFF2-40B4-BE49-F238E27FC236}">
                    <a16:creationId xmlns:a16="http://schemas.microsoft.com/office/drawing/2014/main" id="{00000000-0008-0000-0000-000096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5" name="Option Button 151" hidden="1">
                <a:extLst>
                  <a:ext uri="{63B3BB69-23CF-44E3-9099-C40C66FF867C}">
                    <a14:compatExt spid="_x0000_s1175"/>
                  </a:ext>
                  <a:ext uri="{FF2B5EF4-FFF2-40B4-BE49-F238E27FC236}">
                    <a16:creationId xmlns:a16="http://schemas.microsoft.com/office/drawing/2014/main" id="{00000000-0008-0000-0000-000097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6" name="Group Box 152" hidden="1">
                <a:extLst>
                  <a:ext uri="{63B3BB69-23CF-44E3-9099-C40C66FF867C}">
                    <a14:compatExt spid="_x0000_s1176"/>
                  </a:ext>
                  <a:ext uri="{FF2B5EF4-FFF2-40B4-BE49-F238E27FC236}">
                    <a16:creationId xmlns:a16="http://schemas.microsoft.com/office/drawing/2014/main" id="{00000000-0008-0000-0000-000098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77" name="Option Button 153" hidden="1">
                <a:extLst>
                  <a:ext uri="{63B3BB69-23CF-44E3-9099-C40C66FF867C}">
                    <a14:compatExt spid="_x0000_s1177"/>
                  </a:ext>
                  <a:ext uri="{FF2B5EF4-FFF2-40B4-BE49-F238E27FC236}">
                    <a16:creationId xmlns:a16="http://schemas.microsoft.com/office/drawing/2014/main" id="{00000000-0008-0000-0000-000099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8" name="Option Button 154" hidden="1">
                <a:extLst>
                  <a:ext uri="{63B3BB69-23CF-44E3-9099-C40C66FF867C}">
                    <a14:compatExt spid="_x0000_s1178"/>
                  </a:ext>
                  <a:ext uri="{FF2B5EF4-FFF2-40B4-BE49-F238E27FC236}">
                    <a16:creationId xmlns:a16="http://schemas.microsoft.com/office/drawing/2014/main" id="{00000000-0008-0000-0000-00009A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24</xdr:row>
          <xdr:rowOff>323849</xdr:rowOff>
        </xdr:from>
        <xdr:to>
          <xdr:col>12</xdr:col>
          <xdr:colOff>28575</xdr:colOff>
          <xdr:row>26</xdr:row>
          <xdr:rowOff>38100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000-0000A4000000}"/>
                </a:ext>
              </a:extLst>
            </xdr:cNvPr>
            <xdr:cNvGrpSpPr/>
          </xdr:nvGrpSpPr>
          <xdr:grpSpPr>
            <a:xfrm>
              <a:off x="7677150" y="7781924"/>
              <a:ext cx="2171700" cy="361951"/>
              <a:chOff x="7543796" y="4962524"/>
              <a:chExt cx="2171700" cy="361951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79" name="Option Button 155" hidden="1">
                <a:extLst>
                  <a:ext uri="{63B3BB69-23CF-44E3-9099-C40C66FF867C}">
                    <a14:compatExt spid="_x0000_s1179"/>
                  </a:ext>
                  <a:ext uri="{FF2B5EF4-FFF2-40B4-BE49-F238E27FC236}">
                    <a16:creationId xmlns:a16="http://schemas.microsoft.com/office/drawing/2014/main" id="{00000000-0008-0000-0000-00009B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0" name="Option Button 156" hidden="1">
                <a:extLst>
                  <a:ext uri="{63B3BB69-23CF-44E3-9099-C40C66FF867C}">
                    <a14:compatExt spid="_x0000_s1180"/>
                  </a:ext>
                  <a:ext uri="{FF2B5EF4-FFF2-40B4-BE49-F238E27FC236}">
                    <a16:creationId xmlns:a16="http://schemas.microsoft.com/office/drawing/2014/main" id="{00000000-0008-0000-0000-00009C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1" name="Option Button 157" hidden="1">
                <a:extLst>
                  <a:ext uri="{63B3BB69-23CF-44E3-9099-C40C66FF867C}">
                    <a14:compatExt spid="_x0000_s1181"/>
                  </a:ext>
                  <a:ext uri="{FF2B5EF4-FFF2-40B4-BE49-F238E27FC236}">
                    <a16:creationId xmlns:a16="http://schemas.microsoft.com/office/drawing/2014/main" id="{00000000-0008-0000-0000-00009D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2" name="Group Box 158" hidden="1">
                <a:extLst>
                  <a:ext uri="{63B3BB69-23CF-44E3-9099-C40C66FF867C}">
                    <a14:compatExt spid="_x0000_s1182"/>
                  </a:ext>
                  <a:ext uri="{FF2B5EF4-FFF2-40B4-BE49-F238E27FC236}">
                    <a16:creationId xmlns:a16="http://schemas.microsoft.com/office/drawing/2014/main" id="{00000000-0008-0000-0000-00009E040000}"/>
                  </a:ext>
                </a:extLst>
              </xdr:cNvPr>
              <xdr:cNvSpPr/>
            </xdr:nvSpPr>
            <xdr:spPr bwMode="auto">
              <a:xfrm>
                <a:off x="7543796" y="4962524"/>
                <a:ext cx="2171700" cy="3619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83" name="Option Button 159" hidden="1">
                <a:extLst>
                  <a:ext uri="{63B3BB69-23CF-44E3-9099-C40C66FF867C}">
                    <a14:compatExt spid="_x0000_s1183"/>
                  </a:ext>
                  <a:ext uri="{FF2B5EF4-FFF2-40B4-BE49-F238E27FC236}">
                    <a16:creationId xmlns:a16="http://schemas.microsoft.com/office/drawing/2014/main" id="{00000000-0008-0000-0000-00009F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4" name="Option Button 160" hidden="1">
                <a:extLst>
                  <a:ext uri="{63B3BB69-23CF-44E3-9099-C40C66FF867C}">
                    <a14:compatExt spid="_x0000_s1184"/>
                  </a:ext>
                  <a:ext uri="{FF2B5EF4-FFF2-40B4-BE49-F238E27FC236}">
                    <a16:creationId xmlns:a16="http://schemas.microsoft.com/office/drawing/2014/main" id="{00000000-0008-0000-0000-0000A0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25</xdr:row>
          <xdr:rowOff>314324</xdr:rowOff>
        </xdr:from>
        <xdr:to>
          <xdr:col>12</xdr:col>
          <xdr:colOff>28575</xdr:colOff>
          <xdr:row>27</xdr:row>
          <xdr:rowOff>28575</xdr:rowOff>
        </xdr:to>
        <xdr:grpSp>
          <xdr:nvGrpSpPr>
            <xdr:cNvPr id="171" name="Group 170">
              <a:extLst>
                <a:ext uri="{FF2B5EF4-FFF2-40B4-BE49-F238E27FC236}">
                  <a16:creationId xmlns:a16="http://schemas.microsoft.com/office/drawing/2014/main" id="{00000000-0008-0000-0000-0000AB000000}"/>
                </a:ext>
              </a:extLst>
            </xdr:cNvPr>
            <xdr:cNvGrpSpPr/>
          </xdr:nvGrpSpPr>
          <xdr:grpSpPr>
            <a:xfrm>
              <a:off x="7677150" y="8096249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85" name="Option Button 161" hidden="1">
                <a:extLst>
                  <a:ext uri="{63B3BB69-23CF-44E3-9099-C40C66FF867C}">
                    <a14:compatExt spid="_x0000_s1185"/>
                  </a:ext>
                  <a:ext uri="{FF2B5EF4-FFF2-40B4-BE49-F238E27FC236}">
                    <a16:creationId xmlns:a16="http://schemas.microsoft.com/office/drawing/2014/main" id="{00000000-0008-0000-0000-0000A1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6" name="Option Button 162" hidden="1">
                <a:extLst>
                  <a:ext uri="{63B3BB69-23CF-44E3-9099-C40C66FF867C}">
                    <a14:compatExt spid="_x0000_s1186"/>
                  </a:ext>
                  <a:ext uri="{FF2B5EF4-FFF2-40B4-BE49-F238E27FC236}">
                    <a16:creationId xmlns:a16="http://schemas.microsoft.com/office/drawing/2014/main" id="{00000000-0008-0000-0000-0000A2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7" name="Option Button 163" hidden="1">
                <a:extLst>
                  <a:ext uri="{63B3BB69-23CF-44E3-9099-C40C66FF867C}">
                    <a14:compatExt spid="_x0000_s1187"/>
                  </a:ext>
                  <a:ext uri="{FF2B5EF4-FFF2-40B4-BE49-F238E27FC236}">
                    <a16:creationId xmlns:a16="http://schemas.microsoft.com/office/drawing/2014/main" id="{00000000-0008-0000-0000-0000A3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8" name="Group Box 164" hidden="1">
                <a:extLst>
                  <a:ext uri="{63B3BB69-23CF-44E3-9099-C40C66FF867C}">
                    <a14:compatExt spid="_x0000_s1188"/>
                  </a:ext>
                  <a:ext uri="{FF2B5EF4-FFF2-40B4-BE49-F238E27FC236}">
                    <a16:creationId xmlns:a16="http://schemas.microsoft.com/office/drawing/2014/main" id="{00000000-0008-0000-0000-0000A4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89" name="Option Button 165" hidden="1">
                <a:extLst>
                  <a:ext uri="{63B3BB69-23CF-44E3-9099-C40C66FF867C}">
                    <a14:compatExt spid="_x0000_s1189"/>
                  </a:ext>
                  <a:ext uri="{FF2B5EF4-FFF2-40B4-BE49-F238E27FC236}">
                    <a16:creationId xmlns:a16="http://schemas.microsoft.com/office/drawing/2014/main" id="{00000000-0008-0000-0000-0000A5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0" name="Option Button 166" hidden="1">
                <a:extLst>
                  <a:ext uri="{63B3BB69-23CF-44E3-9099-C40C66FF867C}">
                    <a14:compatExt spid="_x0000_s1190"/>
                  </a:ext>
                  <a:ext uri="{FF2B5EF4-FFF2-40B4-BE49-F238E27FC236}">
                    <a16:creationId xmlns:a16="http://schemas.microsoft.com/office/drawing/2014/main" id="{00000000-0008-0000-0000-0000A6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2143125</xdr:colOff>
          <xdr:row>26</xdr:row>
          <xdr:rowOff>323849</xdr:rowOff>
        </xdr:from>
        <xdr:to>
          <xdr:col>12</xdr:col>
          <xdr:colOff>28575</xdr:colOff>
          <xdr:row>28</xdr:row>
          <xdr:rowOff>38100</xdr:rowOff>
        </xdr:to>
        <xdr:grpSp>
          <xdr:nvGrpSpPr>
            <xdr:cNvPr id="178" name="Group 177">
              <a:extLst>
                <a:ext uri="{FF2B5EF4-FFF2-40B4-BE49-F238E27FC236}">
                  <a16:creationId xmlns:a16="http://schemas.microsoft.com/office/drawing/2014/main" id="{00000000-0008-0000-0000-0000B2000000}"/>
                </a:ext>
              </a:extLst>
            </xdr:cNvPr>
            <xdr:cNvGrpSpPr/>
          </xdr:nvGrpSpPr>
          <xdr:grpSpPr>
            <a:xfrm>
              <a:off x="7677150" y="8429624"/>
              <a:ext cx="2171700" cy="361951"/>
              <a:chOff x="7543796" y="4962465"/>
              <a:chExt cx="2171700" cy="361953"/>
            </a:xfrm>
            <a:solidFill>
              <a:schemeClr val="accent1">
                <a:lumMod val="50000"/>
              </a:schemeClr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1191" name="Option Button 167" hidden="1">
                <a:extLst>
                  <a:ext uri="{63B3BB69-23CF-44E3-9099-C40C66FF867C}">
                    <a14:compatExt spid="_x0000_s1191"/>
                  </a:ext>
                  <a:ext uri="{FF2B5EF4-FFF2-40B4-BE49-F238E27FC236}">
                    <a16:creationId xmlns:a16="http://schemas.microsoft.com/office/drawing/2014/main" id="{00000000-0008-0000-0000-0000A7040000}"/>
                  </a:ext>
                </a:extLst>
              </xdr:cNvPr>
              <xdr:cNvSpPr/>
            </xdr:nvSpPr>
            <xdr:spPr bwMode="auto">
              <a:xfrm>
                <a:off x="77724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2" name="Option Button 168" hidden="1">
                <a:extLst>
                  <a:ext uri="{63B3BB69-23CF-44E3-9099-C40C66FF867C}">
                    <a14:compatExt spid="_x0000_s1192"/>
                  </a:ext>
                  <a:ext uri="{FF2B5EF4-FFF2-40B4-BE49-F238E27FC236}">
                    <a16:creationId xmlns:a16="http://schemas.microsoft.com/office/drawing/2014/main" id="{00000000-0008-0000-0000-0000A8040000}"/>
                  </a:ext>
                </a:extLst>
              </xdr:cNvPr>
              <xdr:cNvSpPr/>
            </xdr:nvSpPr>
            <xdr:spPr bwMode="auto">
              <a:xfrm>
                <a:off x="8191500" y="5010150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3" name="Option Button 169" hidden="1">
                <a:extLst>
                  <a:ext uri="{63B3BB69-23CF-44E3-9099-C40C66FF867C}">
                    <a14:compatExt spid="_x0000_s1193"/>
                  </a:ext>
                  <a:ext uri="{FF2B5EF4-FFF2-40B4-BE49-F238E27FC236}">
                    <a16:creationId xmlns:a16="http://schemas.microsoft.com/office/drawing/2014/main" id="{00000000-0008-0000-0000-0000A9040000}"/>
                  </a:ext>
                </a:extLst>
              </xdr:cNvPr>
              <xdr:cNvSpPr/>
            </xdr:nvSpPr>
            <xdr:spPr bwMode="auto">
              <a:xfrm>
                <a:off x="859155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4" name="Group Box 170" hidden="1">
                <a:extLst>
                  <a:ext uri="{63B3BB69-23CF-44E3-9099-C40C66FF867C}">
                    <a14:compatExt spid="_x0000_s1194"/>
                  </a:ext>
                  <a:ext uri="{FF2B5EF4-FFF2-40B4-BE49-F238E27FC236}">
                    <a16:creationId xmlns:a16="http://schemas.microsoft.com/office/drawing/2014/main" id="{00000000-0008-0000-0000-0000AA040000}"/>
                  </a:ext>
                </a:extLst>
              </xdr:cNvPr>
              <xdr:cNvSpPr/>
            </xdr:nvSpPr>
            <xdr:spPr bwMode="auto">
              <a:xfrm>
                <a:off x="7543796" y="4962465"/>
                <a:ext cx="2171700" cy="36195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195" name="Option Button 171" hidden="1">
                <a:extLst>
                  <a:ext uri="{63B3BB69-23CF-44E3-9099-C40C66FF867C}">
                    <a14:compatExt spid="_x0000_s1195"/>
                  </a:ext>
                  <a:ext uri="{FF2B5EF4-FFF2-40B4-BE49-F238E27FC236}">
                    <a16:creationId xmlns:a16="http://schemas.microsoft.com/office/drawing/2014/main" id="{00000000-0008-0000-0000-0000AB040000}"/>
                  </a:ext>
                </a:extLst>
              </xdr:cNvPr>
              <xdr:cNvSpPr/>
            </xdr:nvSpPr>
            <xdr:spPr bwMode="auto">
              <a:xfrm>
                <a:off x="8963025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6" name="Option Button 172" hidden="1">
                <a:extLst>
                  <a:ext uri="{63B3BB69-23CF-44E3-9099-C40C66FF867C}">
                    <a14:compatExt spid="_x0000_s1196"/>
                  </a:ext>
                  <a:ext uri="{FF2B5EF4-FFF2-40B4-BE49-F238E27FC236}">
                    <a16:creationId xmlns:a16="http://schemas.microsoft.com/office/drawing/2014/main" id="{00000000-0008-0000-0000-0000AC040000}"/>
                  </a:ext>
                </a:extLst>
              </xdr:cNvPr>
              <xdr:cNvSpPr/>
            </xdr:nvSpPr>
            <xdr:spPr bwMode="auto">
              <a:xfrm>
                <a:off x="9372600" y="5019675"/>
                <a:ext cx="2762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1552575</xdr:colOff>
          <xdr:row>29</xdr:row>
          <xdr:rowOff>19050</xdr:rowOff>
        </xdr:from>
        <xdr:to>
          <xdr:col>8</xdr:col>
          <xdr:colOff>152400</xdr:colOff>
          <xdr:row>31</xdr:row>
          <xdr:rowOff>9525</xdr:rowOff>
        </xdr:to>
        <xdr:sp macro="" textlink="">
          <xdr:nvSpPr>
            <xdr:cNvPr id="1198" name="btnNext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Toevoegen  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29</xdr:row>
          <xdr:rowOff>19050</xdr:rowOff>
        </xdr:from>
        <xdr:to>
          <xdr:col>1</xdr:col>
          <xdr:colOff>495300</xdr:colOff>
          <xdr:row>31</xdr:row>
          <xdr:rowOff>9525</xdr:rowOff>
        </xdr:to>
        <xdr:sp macro="" textlink="">
          <xdr:nvSpPr>
            <xdr:cNvPr id="1199" name="btnPrevious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Undo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323850</xdr:colOff>
          <xdr:row>29</xdr:row>
          <xdr:rowOff>19050</xdr:rowOff>
        </xdr:from>
        <xdr:to>
          <xdr:col>12</xdr:col>
          <xdr:colOff>9525</xdr:colOff>
          <xdr:row>31</xdr:row>
          <xdr:rowOff>9525</xdr:rowOff>
        </xdr:to>
        <xdr:sp macro="" textlink="">
          <xdr:nvSpPr>
            <xdr:cNvPr id="1200" name="Button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Verwijderen  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29</xdr:row>
          <xdr:rowOff>19050</xdr:rowOff>
        </xdr:from>
        <xdr:to>
          <xdr:col>6</xdr:col>
          <xdr:colOff>1390650</xdr:colOff>
          <xdr:row>31</xdr:row>
          <xdr:rowOff>9525</xdr:rowOff>
        </xdr:to>
        <xdr:sp macro="" textlink="">
          <xdr:nvSpPr>
            <xdr:cNvPr id="1201" name="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Opslaan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20</xdr:row>
          <xdr:rowOff>47625</xdr:rowOff>
        </xdr:from>
        <xdr:to>
          <xdr:col>4</xdr:col>
          <xdr:colOff>800100</xdr:colOff>
          <xdr:row>20</xdr:row>
          <xdr:rowOff>257175</xdr:rowOff>
        </xdr:to>
        <xdr:sp macro="" textlink="">
          <xdr:nvSpPr>
            <xdr:cNvPr id="1211" name="LVB_3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NVT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7</xdr:row>
          <xdr:rowOff>28575</xdr:rowOff>
        </xdr:from>
        <xdr:to>
          <xdr:col>4</xdr:col>
          <xdr:colOff>409575</xdr:colOff>
          <xdr:row>7</xdr:row>
          <xdr:rowOff>295275</xdr:rowOff>
        </xdr:to>
        <xdr:sp macro="" textlink="">
          <xdr:nvSpPr>
            <xdr:cNvPr id="1212" name="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&lt;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7</xdr:row>
          <xdr:rowOff>28575</xdr:rowOff>
        </xdr:from>
        <xdr:to>
          <xdr:col>4</xdr:col>
          <xdr:colOff>790575</xdr:colOff>
          <xdr:row>7</xdr:row>
          <xdr:rowOff>295275</xdr:rowOff>
        </xdr:to>
        <xdr:sp macro="" textlink="">
          <xdr:nvSpPr>
            <xdr:cNvPr id="1213" name="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&gt;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428625</xdr:colOff>
          <xdr:row>29</xdr:row>
          <xdr:rowOff>19050</xdr:rowOff>
        </xdr:from>
        <xdr:to>
          <xdr:col>12</xdr:col>
          <xdr:colOff>1781175</xdr:colOff>
          <xdr:row>31</xdr:row>
          <xdr:rowOff>9525</xdr:rowOff>
        </xdr:to>
        <xdr:sp macro="" textlink="">
          <xdr:nvSpPr>
            <xdr:cNvPr id="1214" name="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Rapportage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419100</xdr:colOff>
          <xdr:row>4</xdr:row>
          <xdr:rowOff>19050</xdr:rowOff>
        </xdr:from>
        <xdr:to>
          <xdr:col>4</xdr:col>
          <xdr:colOff>828675</xdr:colOff>
          <xdr:row>4</xdr:row>
          <xdr:rowOff>304800</xdr:rowOff>
        </xdr:to>
        <xdr:sp macro="" textlink="">
          <xdr:nvSpPr>
            <xdr:cNvPr id="1215" name="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Rapport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2162175</xdr:colOff>
          <xdr:row>19</xdr:row>
          <xdr:rowOff>247650</xdr:rowOff>
        </xdr:from>
        <xdr:to>
          <xdr:col>5</xdr:col>
          <xdr:colOff>142875</xdr:colOff>
          <xdr:row>21</xdr:row>
          <xdr:rowOff>152400</xdr:rowOff>
        </xdr:to>
        <xdr:sp macro="" textlink="">
          <xdr:nvSpPr>
            <xdr:cNvPr id="1216" name="Group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192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9</xdr:row>
          <xdr:rowOff>57150</xdr:rowOff>
        </xdr:from>
        <xdr:to>
          <xdr:col>4</xdr:col>
          <xdr:colOff>647700</xdr:colOff>
          <xdr:row>9</xdr:row>
          <xdr:rowOff>276225</xdr:rowOff>
        </xdr:to>
        <xdr:sp macro="" textlink="">
          <xdr:nvSpPr>
            <xdr:cNvPr id="1217" name="Leeftijdsgroep_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27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114300</xdr:colOff>
          <xdr:row>0</xdr:row>
          <xdr:rowOff>171450</xdr:rowOff>
        </xdr:from>
        <xdr:to>
          <xdr:col>22</xdr:col>
          <xdr:colOff>38100</xdr:colOff>
          <xdr:row>2</xdr:row>
          <xdr:rowOff>171450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LID4096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Rapportage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104774</xdr:colOff>
      <xdr:row>27</xdr:row>
      <xdr:rowOff>114300</xdr:rowOff>
    </xdr:from>
    <xdr:to>
      <xdr:col>13</xdr:col>
      <xdr:colOff>695325</xdr:colOff>
      <xdr:row>50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76200</xdr:colOff>
      <xdr:row>3</xdr:row>
      <xdr:rowOff>38100</xdr:rowOff>
    </xdr:from>
    <xdr:to>
      <xdr:col>47</xdr:col>
      <xdr:colOff>523875</xdr:colOff>
      <xdr:row>5</xdr:row>
      <xdr:rowOff>76200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527000" y="609600"/>
          <a:ext cx="1666875" cy="419100"/>
        </a:xfrm>
        <a:prstGeom prst="rightArrow">
          <a:avLst/>
        </a:prstGeom>
        <a:solidFill>
          <a:srgbClr val="3FA535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ID4096" sz="1100"/>
        </a:p>
      </xdr:txBody>
    </xdr:sp>
    <xdr:clientData/>
  </xdr:twoCellAnchor>
  <xdr:twoCellAnchor>
    <xdr:from>
      <xdr:col>45</xdr:col>
      <xdr:colOff>57150</xdr:colOff>
      <xdr:row>5</xdr:row>
      <xdr:rowOff>152400</xdr:rowOff>
    </xdr:from>
    <xdr:to>
      <xdr:col>47</xdr:col>
      <xdr:colOff>257175</xdr:colOff>
      <xdr:row>11</xdr:row>
      <xdr:rowOff>180975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25507950" y="1104900"/>
          <a:ext cx="1419225" cy="419100"/>
        </a:xfrm>
        <a:prstGeom prst="rightArrow">
          <a:avLst/>
        </a:prstGeom>
        <a:solidFill>
          <a:srgbClr val="CD171A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ID4096" sz="1100"/>
        </a:p>
      </xdr:txBody>
    </xdr:sp>
    <xdr:clientData/>
  </xdr:twoCellAnchor>
  <xdr:twoCellAnchor>
    <xdr:from>
      <xdr:col>15</xdr:col>
      <xdr:colOff>19049</xdr:colOff>
      <xdr:row>27</xdr:row>
      <xdr:rowOff>76200</xdr:rowOff>
    </xdr:from>
    <xdr:to>
      <xdr:col>25</xdr:col>
      <xdr:colOff>209549</xdr:colOff>
      <xdr:row>48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19049</xdr:colOff>
      <xdr:row>27</xdr:row>
      <xdr:rowOff>95250</xdr:rowOff>
    </xdr:from>
    <xdr:to>
      <xdr:col>33</xdr:col>
      <xdr:colOff>866774</xdr:colOff>
      <xdr:row>48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1114425</xdr:colOff>
      <xdr:row>51</xdr:row>
      <xdr:rowOff>57150</xdr:rowOff>
    </xdr:from>
    <xdr:to>
      <xdr:col>8</xdr:col>
      <xdr:colOff>1285875</xdr:colOff>
      <xdr:row>70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1757362</xdr:colOff>
      <xdr:row>51</xdr:row>
      <xdr:rowOff>38099</xdr:rowOff>
    </xdr:from>
    <xdr:to>
      <xdr:col>13</xdr:col>
      <xdr:colOff>1647825</xdr:colOff>
      <xdr:row>70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1"/>
  <sheetViews>
    <sheetView showGridLines="0" showRowColHeaders="0" tabSelected="1" zoomScaleNormal="100" workbookViewId="0">
      <selection activeCell="G5" sqref="G5:M11"/>
    </sheetView>
  </sheetViews>
  <sheetFormatPr defaultRowHeight="15" x14ac:dyDescent="0.25"/>
  <cols>
    <col min="1" max="1" width="2.140625" customWidth="1"/>
    <col min="2" max="2" width="34" customWidth="1"/>
    <col min="3" max="5" width="12.5703125" customWidth="1"/>
    <col min="7" max="7" width="34.28515625" customWidth="1"/>
    <col min="8" max="12" width="6" customWidth="1"/>
    <col min="13" max="13" width="27" customWidth="1"/>
    <col min="14" max="14" width="13" customWidth="1"/>
    <col min="15" max="16" width="13" style="15" hidden="1" customWidth="1"/>
    <col min="17" max="17" width="13" hidden="1" customWidth="1"/>
    <col min="18" max="18" width="13" customWidth="1"/>
  </cols>
  <sheetData>
    <row r="1" spans="2:17" ht="5.25" customHeight="1" x14ac:dyDescent="0.25">
      <c r="P1" s="15">
        <v>10</v>
      </c>
    </row>
    <row r="2" spans="2:17" ht="31.5" x14ac:dyDescent="0.5">
      <c r="B2" s="18" t="str" cm="1">
        <f t="array" ref="B2">CONCATENATE("PGA-scoreformulier - ", C6, " ",AchternaamDisplay, " -  ", DateToString(Geboortedatum))</f>
        <v>PGA-scoreformulier - Frits Franken -  01-01-1980</v>
      </c>
      <c r="P2" s="15">
        <v>11</v>
      </c>
    </row>
    <row r="4" spans="2:17" s="1" customFormat="1" ht="25.5" customHeight="1" thickBot="1" x14ac:dyDescent="0.3">
      <c r="B4" s="83" t="s">
        <v>86</v>
      </c>
      <c r="C4" s="83"/>
      <c r="D4" s="83"/>
      <c r="E4" s="83"/>
      <c r="G4" s="69" t="s">
        <v>84</v>
      </c>
      <c r="H4" s="69"/>
      <c r="I4" s="69"/>
      <c r="J4" s="69"/>
      <c r="K4" s="69"/>
      <c r="L4" s="69"/>
      <c r="M4" s="69"/>
      <c r="O4" s="16"/>
      <c r="P4" s="16"/>
    </row>
    <row r="5" spans="2:17" s="1" customFormat="1" ht="25.5" customHeight="1" thickBot="1" x14ac:dyDescent="0.3">
      <c r="B5" s="4" t="s">
        <v>0</v>
      </c>
      <c r="C5" s="121" t="str">
        <f>Achternaam</f>
        <v>Franken</v>
      </c>
      <c r="D5" s="121"/>
      <c r="E5" s="122"/>
      <c r="G5" s="70"/>
      <c r="H5" s="71"/>
      <c r="I5" s="71"/>
      <c r="J5" s="71"/>
      <c r="K5" s="71"/>
      <c r="L5" s="71"/>
      <c r="M5" s="72"/>
      <c r="O5" s="16"/>
      <c r="P5" s="16" t="s">
        <v>116</v>
      </c>
    </row>
    <row r="6" spans="2:17" s="1" customFormat="1" ht="25.5" customHeight="1" thickBot="1" x14ac:dyDescent="0.3">
      <c r="B6" s="4" t="s">
        <v>1</v>
      </c>
      <c r="C6" s="121" t="str">
        <f>Voornaam</f>
        <v>Frits</v>
      </c>
      <c r="D6" s="121"/>
      <c r="E6" s="122"/>
      <c r="G6" s="73"/>
      <c r="H6" s="74"/>
      <c r="I6" s="74"/>
      <c r="J6" s="74"/>
      <c r="K6" s="74"/>
      <c r="L6" s="74"/>
      <c r="M6" s="75"/>
      <c r="O6" s="16"/>
      <c r="P6" s="16" t="s">
        <v>92</v>
      </c>
    </row>
    <row r="7" spans="2:17" s="1" customFormat="1" ht="25.5" customHeight="1" thickBot="1" x14ac:dyDescent="0.3">
      <c r="B7" s="4" t="s">
        <v>2</v>
      </c>
      <c r="C7" s="121" t="str">
        <f>Voorletter</f>
        <v>F</v>
      </c>
      <c r="D7" s="121"/>
      <c r="E7" s="122"/>
      <c r="G7" s="73"/>
      <c r="H7" s="74"/>
      <c r="I7" s="74"/>
      <c r="J7" s="74"/>
      <c r="K7" s="74"/>
      <c r="L7" s="74"/>
      <c r="M7" s="75"/>
      <c r="O7" s="16"/>
      <c r="P7" s="16" t="s">
        <v>93</v>
      </c>
    </row>
    <row r="8" spans="2:17" s="1" customFormat="1" ht="25.5" customHeight="1" thickBot="1" x14ac:dyDescent="0.3">
      <c r="B8" s="4" t="s">
        <v>85</v>
      </c>
      <c r="C8" s="123">
        <f>BSN</f>
        <v>9876</v>
      </c>
      <c r="D8" s="123"/>
      <c r="E8" s="124"/>
      <c r="G8" s="73"/>
      <c r="H8" s="74"/>
      <c r="I8" s="74"/>
      <c r="J8" s="74"/>
      <c r="K8" s="74"/>
      <c r="L8" s="74"/>
      <c r="M8" s="75"/>
      <c r="O8" s="16"/>
      <c r="P8" s="16">
        <v>9876</v>
      </c>
    </row>
    <row r="9" spans="2:17" s="1" customFormat="1" ht="25.5" customHeight="1" thickBot="1" x14ac:dyDescent="0.3">
      <c r="B9" s="4" t="s">
        <v>4</v>
      </c>
      <c r="C9" s="2"/>
      <c r="D9" s="2"/>
      <c r="E9" s="3"/>
      <c r="G9" s="73"/>
      <c r="H9" s="74"/>
      <c r="I9" s="74"/>
      <c r="J9" s="74"/>
      <c r="K9" s="74"/>
      <c r="L9" s="74"/>
      <c r="M9" s="75"/>
      <c r="O9" s="16"/>
      <c r="P9" s="16">
        <v>1</v>
      </c>
    </row>
    <row r="10" spans="2:17" s="1" customFormat="1" ht="25.5" customHeight="1" thickBot="1" x14ac:dyDescent="0.3">
      <c r="B10" s="4" t="s">
        <v>5</v>
      </c>
      <c r="C10" s="2"/>
      <c r="D10" s="2"/>
      <c r="E10" s="3"/>
      <c r="G10" s="73"/>
      <c r="H10" s="74"/>
      <c r="I10" s="74"/>
      <c r="J10" s="74"/>
      <c r="K10" s="74"/>
      <c r="L10" s="74"/>
      <c r="M10" s="75"/>
      <c r="O10" s="16"/>
      <c r="P10" s="21">
        <v>1</v>
      </c>
      <c r="Q10" s="21">
        <f>IF(Leeftijd&lt;18,1,IF(Leeftijd&lt;=27,2,3))</f>
        <v>3</v>
      </c>
    </row>
    <row r="11" spans="2:17" ht="25.5" customHeight="1" thickBot="1" x14ac:dyDescent="0.3">
      <c r="G11" s="76"/>
      <c r="H11" s="77"/>
      <c r="I11" s="77"/>
      <c r="J11" s="77"/>
      <c r="K11" s="77"/>
      <c r="L11" s="77"/>
      <c r="M11" s="78"/>
      <c r="P11" s="20">
        <v>29221</v>
      </c>
      <c r="Q11">
        <f>(DatumBeoordeling-Geboortedatum)/365.25</f>
        <v>40.306639288158799</v>
      </c>
    </row>
    <row r="12" spans="2:17" ht="25.5" customHeight="1" thickBot="1" x14ac:dyDescent="0.3">
      <c r="B12" s="83" t="s">
        <v>15</v>
      </c>
      <c r="C12" s="83"/>
      <c r="D12" s="83"/>
      <c r="E12" s="83"/>
      <c r="P12" s="20"/>
    </row>
    <row r="13" spans="2:17" ht="25.5" customHeight="1" thickBot="1" x14ac:dyDescent="0.3">
      <c r="B13" s="5" t="s">
        <v>16</v>
      </c>
      <c r="C13" s="81">
        <v>43943</v>
      </c>
      <c r="D13" s="82"/>
      <c r="E13" s="82"/>
      <c r="G13" s="69" t="s">
        <v>33</v>
      </c>
      <c r="H13" s="69"/>
      <c r="I13" s="69"/>
      <c r="J13" s="69"/>
      <c r="K13" s="69"/>
      <c r="L13" s="69"/>
      <c r="M13" s="69"/>
    </row>
    <row r="14" spans="2:17" ht="25.5" customHeight="1" thickBot="1" x14ac:dyDescent="0.3">
      <c r="B14" s="5" t="s">
        <v>17</v>
      </c>
      <c r="C14" s="79" t="s">
        <v>78</v>
      </c>
      <c r="D14" s="79"/>
      <c r="E14" s="80"/>
      <c r="G14" s="98"/>
      <c r="H14" s="101" t="s">
        <v>134</v>
      </c>
      <c r="I14" s="104" t="s">
        <v>47</v>
      </c>
      <c r="J14" s="107" t="s">
        <v>48</v>
      </c>
      <c r="K14" s="110" t="s">
        <v>49</v>
      </c>
      <c r="L14" s="63" t="s">
        <v>50</v>
      </c>
      <c r="M14" s="66" t="s">
        <v>51</v>
      </c>
    </row>
    <row r="15" spans="2:17" ht="25.5" customHeight="1" thickBot="1" x14ac:dyDescent="0.3">
      <c r="B15" s="5" t="s">
        <v>18</v>
      </c>
      <c r="C15" s="79" t="s">
        <v>94</v>
      </c>
      <c r="D15" s="79"/>
      <c r="E15" s="80"/>
      <c r="G15" s="99"/>
      <c r="H15" s="102"/>
      <c r="I15" s="105"/>
      <c r="J15" s="108"/>
      <c r="K15" s="111"/>
      <c r="L15" s="64"/>
      <c r="M15" s="67"/>
    </row>
    <row r="16" spans="2:17" ht="25.5" customHeight="1" thickBot="1" x14ac:dyDescent="0.3">
      <c r="B16" s="86" t="s">
        <v>22</v>
      </c>
      <c r="C16" s="95" t="s">
        <v>95</v>
      </c>
      <c r="D16" s="95"/>
      <c r="E16" s="95"/>
      <c r="G16" s="100"/>
      <c r="H16" s="103"/>
      <c r="I16" s="106"/>
      <c r="J16" s="109"/>
      <c r="K16" s="112"/>
      <c r="L16" s="65"/>
      <c r="M16" s="68"/>
    </row>
    <row r="17" spans="2:16" ht="25.5" customHeight="1" thickBot="1" x14ac:dyDescent="0.3">
      <c r="B17" s="88"/>
      <c r="C17" s="96"/>
      <c r="D17" s="96"/>
      <c r="E17" s="96"/>
      <c r="G17" s="4" t="s">
        <v>46</v>
      </c>
      <c r="H17" s="6"/>
      <c r="I17" s="7"/>
      <c r="J17" s="8"/>
      <c r="K17" s="9"/>
      <c r="L17" s="10"/>
      <c r="M17" s="14"/>
      <c r="O17" s="15">
        <v>4</v>
      </c>
    </row>
    <row r="18" spans="2:16" ht="25.5" customHeight="1" thickBot="1" x14ac:dyDescent="0.3">
      <c r="B18" s="11" t="s">
        <v>80</v>
      </c>
      <c r="C18" s="115">
        <v>43831</v>
      </c>
      <c r="D18" s="116"/>
      <c r="E18" s="116"/>
      <c r="G18" s="4" t="s">
        <v>45</v>
      </c>
      <c r="H18" s="6"/>
      <c r="I18" s="7"/>
      <c r="J18" s="8"/>
      <c r="K18" s="9"/>
      <c r="L18" s="10"/>
      <c r="M18" s="14"/>
      <c r="O18" s="15">
        <v>1</v>
      </c>
    </row>
    <row r="19" spans="2:16" ht="25.5" customHeight="1" thickBot="1" x14ac:dyDescent="0.3">
      <c r="B19" s="5" t="s">
        <v>19</v>
      </c>
      <c r="C19" s="80" t="s">
        <v>96</v>
      </c>
      <c r="D19" s="97"/>
      <c r="E19" s="97"/>
      <c r="G19" s="4" t="s">
        <v>44</v>
      </c>
      <c r="H19" s="6"/>
      <c r="I19" s="7"/>
      <c r="J19" s="8"/>
      <c r="K19" s="9"/>
      <c r="L19" s="10"/>
      <c r="M19" s="14"/>
      <c r="O19" s="15">
        <v>1</v>
      </c>
    </row>
    <row r="20" spans="2:16" ht="25.5" customHeight="1" thickBot="1" x14ac:dyDescent="0.3">
      <c r="B20" s="5" t="s">
        <v>20</v>
      </c>
      <c r="C20" s="80" t="s">
        <v>97</v>
      </c>
      <c r="D20" s="97"/>
      <c r="E20" s="97"/>
      <c r="G20" s="4" t="s">
        <v>43</v>
      </c>
      <c r="H20" s="6"/>
      <c r="I20" s="7"/>
      <c r="J20" s="8"/>
      <c r="K20" s="9"/>
      <c r="L20" s="10"/>
      <c r="M20" s="14"/>
      <c r="O20" s="15">
        <v>5</v>
      </c>
    </row>
    <row r="21" spans="2:16" ht="25.5" customHeight="1" thickBot="1" x14ac:dyDescent="0.3">
      <c r="B21" s="5" t="s">
        <v>21</v>
      </c>
      <c r="C21" s="113"/>
      <c r="D21" s="114"/>
      <c r="E21" s="114"/>
      <c r="G21" s="4" t="s">
        <v>42</v>
      </c>
      <c r="H21" s="6"/>
      <c r="I21" s="7"/>
      <c r="J21" s="8"/>
      <c r="K21" s="9"/>
      <c r="L21" s="10"/>
      <c r="M21" s="14"/>
      <c r="O21" s="15">
        <v>5</v>
      </c>
      <c r="P21" s="15">
        <v>3</v>
      </c>
    </row>
    <row r="22" spans="2:16" ht="25.5" customHeight="1" thickBot="1" x14ac:dyDescent="0.3">
      <c r="B22" s="86" t="s">
        <v>34</v>
      </c>
      <c r="C22" s="117" t="s">
        <v>98</v>
      </c>
      <c r="D22" s="117"/>
      <c r="E22" s="118"/>
      <c r="G22" s="4" t="s">
        <v>41</v>
      </c>
      <c r="H22" s="6"/>
      <c r="I22" s="7"/>
      <c r="J22" s="8"/>
      <c r="K22" s="9"/>
      <c r="L22" s="10"/>
      <c r="M22" s="14"/>
      <c r="O22" s="15">
        <v>5</v>
      </c>
    </row>
    <row r="23" spans="2:16" ht="25.5" customHeight="1" thickBot="1" x14ac:dyDescent="0.3">
      <c r="B23" s="88"/>
      <c r="C23" s="119"/>
      <c r="D23" s="119"/>
      <c r="E23" s="120"/>
      <c r="G23" s="4" t="s">
        <v>40</v>
      </c>
      <c r="H23" s="6"/>
      <c r="I23" s="7"/>
      <c r="J23" s="8"/>
      <c r="K23" s="9"/>
      <c r="L23" s="10"/>
      <c r="M23" s="14"/>
      <c r="O23" s="15">
        <v>5</v>
      </c>
    </row>
    <row r="24" spans="2:16" ht="25.5" customHeight="1" thickBot="1" x14ac:dyDescent="0.3">
      <c r="B24" s="12" t="s">
        <v>82</v>
      </c>
      <c r="C24" s="84"/>
      <c r="D24" s="85"/>
      <c r="E24" s="85"/>
      <c r="G24" s="4" t="s">
        <v>39</v>
      </c>
      <c r="H24" s="6"/>
      <c r="I24" s="7"/>
      <c r="J24" s="8"/>
      <c r="K24" s="9"/>
      <c r="L24" s="10"/>
      <c r="M24" s="14"/>
      <c r="O24" s="15">
        <v>1</v>
      </c>
    </row>
    <row r="25" spans="2:16" ht="25.5" customHeight="1" thickBot="1" x14ac:dyDescent="0.3">
      <c r="B25" s="86" t="s">
        <v>81</v>
      </c>
      <c r="C25" s="89"/>
      <c r="D25" s="90"/>
      <c r="E25" s="90"/>
      <c r="G25" s="4" t="s">
        <v>38</v>
      </c>
      <c r="H25" s="6"/>
      <c r="I25" s="7"/>
      <c r="J25" s="8"/>
      <c r="K25" s="9"/>
      <c r="L25" s="10"/>
      <c r="M25" s="14"/>
      <c r="O25" s="15">
        <v>5</v>
      </c>
      <c r="P25" s="15">
        <v>3</v>
      </c>
    </row>
    <row r="26" spans="2:16" ht="25.5" customHeight="1" thickBot="1" x14ac:dyDescent="0.3">
      <c r="B26" s="87"/>
      <c r="C26" s="91"/>
      <c r="D26" s="92"/>
      <c r="E26" s="92"/>
      <c r="G26" s="4" t="s">
        <v>37</v>
      </c>
      <c r="H26" s="6"/>
      <c r="I26" s="7"/>
      <c r="J26" s="8"/>
      <c r="K26" s="9"/>
      <c r="L26" s="10"/>
      <c r="M26" s="14"/>
      <c r="O26" s="15">
        <v>5</v>
      </c>
    </row>
    <row r="27" spans="2:16" ht="25.5" customHeight="1" thickBot="1" x14ac:dyDescent="0.3">
      <c r="B27" s="88"/>
      <c r="C27" s="93"/>
      <c r="D27" s="94"/>
      <c r="E27" s="94"/>
      <c r="G27" s="4" t="s">
        <v>36</v>
      </c>
      <c r="H27" s="6"/>
      <c r="I27" s="7"/>
      <c r="J27" s="8"/>
      <c r="K27" s="9"/>
      <c r="L27" s="10"/>
      <c r="M27" s="14"/>
      <c r="O27" s="15">
        <v>5</v>
      </c>
    </row>
    <row r="28" spans="2:16" ht="25.5" customHeight="1" thickBot="1" x14ac:dyDescent="0.3">
      <c r="B28" s="5" t="s">
        <v>79</v>
      </c>
      <c r="C28" s="79"/>
      <c r="D28" s="79"/>
      <c r="E28" s="80"/>
      <c r="G28" s="4" t="s">
        <v>35</v>
      </c>
      <c r="H28" s="6"/>
      <c r="I28" s="7"/>
      <c r="J28" s="8"/>
      <c r="K28" s="9"/>
      <c r="L28" s="10"/>
      <c r="M28" s="14"/>
      <c r="O28" s="15">
        <v>3</v>
      </c>
    </row>
    <row r="29" spans="2:16" ht="25.5" customHeight="1" x14ac:dyDescent="0.25"/>
    <row r="30" spans="2:16" x14ac:dyDescent="0.25">
      <c r="C30" s="62" t="str">
        <f>CONCATENATE(TEXT(RowNumber, "0"), " / ", TEXT(RowCount, "0"))</f>
        <v>10 / 11</v>
      </c>
      <c r="D30" s="62"/>
    </row>
    <row r="31" spans="2:16" x14ac:dyDescent="0.25">
      <c r="C31" s="62"/>
      <c r="D31" s="62"/>
    </row>
  </sheetData>
  <sheetProtection sheet="1" selectLockedCells="1"/>
  <mergeCells count="32">
    <mergeCell ref="B4:E4"/>
    <mergeCell ref="C5:E5"/>
    <mergeCell ref="C6:E6"/>
    <mergeCell ref="C7:E7"/>
    <mergeCell ref="C8:E8"/>
    <mergeCell ref="C20:E20"/>
    <mergeCell ref="C21:E21"/>
    <mergeCell ref="C18:E18"/>
    <mergeCell ref="C22:E23"/>
    <mergeCell ref="B22:B23"/>
    <mergeCell ref="G4:M4"/>
    <mergeCell ref="G14:G16"/>
    <mergeCell ref="H14:H16"/>
    <mergeCell ref="I14:I16"/>
    <mergeCell ref="J14:J16"/>
    <mergeCell ref="K14:K16"/>
    <mergeCell ref="C30:D31"/>
    <mergeCell ref="L14:L16"/>
    <mergeCell ref="M14:M16"/>
    <mergeCell ref="G13:M13"/>
    <mergeCell ref="G5:M11"/>
    <mergeCell ref="C28:E28"/>
    <mergeCell ref="C13:E13"/>
    <mergeCell ref="C14:E14"/>
    <mergeCell ref="C15:E15"/>
    <mergeCell ref="B12:E12"/>
    <mergeCell ref="C24:E24"/>
    <mergeCell ref="B25:B27"/>
    <mergeCell ref="C25:E27"/>
    <mergeCell ref="B16:B17"/>
    <mergeCell ref="C16:E17"/>
    <mergeCell ref="C19:E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Man">
              <controlPr defaultSize="0" disabled="1" autoFill="0" autoLine="0" autoPict="0">
                <anchor moveWithCells="1">
                  <from>
                    <xdr:col>2</xdr:col>
                    <xdr:colOff>133350</xdr:colOff>
                    <xdr:row>8</xdr:row>
                    <xdr:rowOff>57150</xdr:rowOff>
                  </from>
                  <to>
                    <xdr:col>2</xdr:col>
                    <xdr:colOff>676275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Vrouw">
              <controlPr defaultSize="0" disabled="1" autoFill="0" autoLine="0" autoPict="0">
                <anchor moveWithCells="1">
                  <from>
                    <xdr:col>3</xdr:col>
                    <xdr:colOff>57150</xdr:colOff>
                    <xdr:row>8</xdr:row>
                    <xdr:rowOff>57150</xdr:rowOff>
                  </from>
                  <to>
                    <xdr:col>3</xdr:col>
                    <xdr:colOff>600075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Leeftijdsgroep_1">
              <controlPr defaultSize="0" disabled="1" autoFill="0" autoLine="0" autoPict="0">
                <anchor moveWithCells="1">
                  <from>
                    <xdr:col>2</xdr:col>
                    <xdr:colOff>133350</xdr:colOff>
                    <xdr:row>9</xdr:row>
                    <xdr:rowOff>57150</xdr:rowOff>
                  </from>
                  <to>
                    <xdr:col>2</xdr:col>
                    <xdr:colOff>685800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Leeftijdsgroep_2">
              <controlPr defaultSize="0" disabled="1" autoFill="0" autoLine="0" autoPict="0">
                <anchor moveWithCells="1">
                  <from>
                    <xdr:col>3</xdr:col>
                    <xdr:colOff>66675</xdr:colOff>
                    <xdr:row>9</xdr:row>
                    <xdr:rowOff>57150</xdr:rowOff>
                  </from>
                  <to>
                    <xdr:col>3</xdr:col>
                    <xdr:colOff>619125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Group Box 6">
              <controlPr defaultSize="0" print="0" autoFill="0" autoPict="0" altText="">
                <anchor moveWithCells="1">
                  <from>
                    <xdr:col>1</xdr:col>
                    <xdr:colOff>2171700</xdr:colOff>
                    <xdr:row>7</xdr:row>
                    <xdr:rowOff>276225</xdr:rowOff>
                  </from>
                  <to>
                    <xdr:col>4</xdr:col>
                    <xdr:colOff>685800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Group Box 8">
              <controlPr defaultSize="0" print="0" autoFill="0" autoPict="0" altText="">
                <anchor moveWithCells="1">
                  <from>
                    <xdr:col>1</xdr:col>
                    <xdr:colOff>2181225</xdr:colOff>
                    <xdr:row>8</xdr:row>
                    <xdr:rowOff>257175</xdr:rowOff>
                  </from>
                  <to>
                    <xdr:col>5</xdr:col>
                    <xdr:colOff>104775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btnNext">
              <controlPr defaultSize="0" print="0" autoFill="0" autoPict="0" macro="[0]!btnNext_OnClick">
                <anchor moveWithCells="1" sizeWithCells="1">
                  <from>
                    <xdr:col>4</xdr:col>
                    <xdr:colOff>19050</xdr:colOff>
                    <xdr:row>29</xdr:row>
                    <xdr:rowOff>19050</xdr:rowOff>
                  </from>
                  <to>
                    <xdr:col>5</xdr:col>
                    <xdr:colOff>581025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btnPrevious">
              <controlPr defaultSize="0" print="0" autoFill="0" autoPict="0" macro="[0]!btnPrevious_OnClick">
                <anchor moveWithCells="1" sizeWithCells="1">
                  <from>
                    <xdr:col>1</xdr:col>
                    <xdr:colOff>552450</xdr:colOff>
                    <xdr:row>29</xdr:row>
                    <xdr:rowOff>19050</xdr:rowOff>
                  </from>
                  <to>
                    <xdr:col>1</xdr:col>
                    <xdr:colOff>1981200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LVB_1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47625</xdr:rowOff>
                  </from>
                  <to>
                    <xdr:col>3</xdr:col>
                    <xdr:colOff>95250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LVB_2">
              <controlPr defaultSize="0" autoFill="0" autoLine="0" autoPict="0">
                <anchor moveWithCells="1">
                  <from>
                    <xdr:col>3</xdr:col>
                    <xdr:colOff>66675</xdr:colOff>
                    <xdr:row>20</xdr:row>
                    <xdr:rowOff>47625</xdr:rowOff>
                  </from>
                  <to>
                    <xdr:col>3</xdr:col>
                    <xdr:colOff>704850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Group Box 15">
              <controlPr defaultSize="0" autoFill="0" autoPict="0">
                <anchor moveWithCells="1">
                  <from>
                    <xdr:col>2</xdr:col>
                    <xdr:colOff>19050</xdr:colOff>
                    <xdr:row>24</xdr:row>
                    <xdr:rowOff>9525</xdr:rowOff>
                  </from>
                  <to>
                    <xdr:col>4</xdr:col>
                    <xdr:colOff>476250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Afschaling_1">
              <controlPr defaultSize="0" autoFill="0" autoLine="0" autoPict="0">
                <anchor moveWithCells="1">
                  <from>
                    <xdr:col>2</xdr:col>
                    <xdr:colOff>66675</xdr:colOff>
                    <xdr:row>24</xdr:row>
                    <xdr:rowOff>28575</xdr:rowOff>
                  </from>
                  <to>
                    <xdr:col>4</xdr:col>
                    <xdr:colOff>400050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OpAfschaling_2">
              <controlPr defaultSize="0" autoFill="0" autoLine="0" autoPict="0">
                <anchor moveWithCells="1">
                  <from>
                    <xdr:col>2</xdr:col>
                    <xdr:colOff>66675</xdr:colOff>
                    <xdr:row>24</xdr:row>
                    <xdr:rowOff>209550</xdr:rowOff>
                  </from>
                  <to>
                    <xdr:col>4</xdr:col>
                    <xdr:colOff>400050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OpAfschaling_3">
              <controlPr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66675</xdr:rowOff>
                  </from>
                  <to>
                    <xdr:col>4</xdr:col>
                    <xdr:colOff>400050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OpAfschaling_4">
              <controlPr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257175</xdr:rowOff>
                  </from>
                  <to>
                    <xdr:col>4</xdr:col>
                    <xdr:colOff>400050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OpAfschaling_5">
              <controlPr defaultSize="0" autoFill="0" autoLine="0" autoPict="0">
                <anchor moveWithCells="1">
                  <from>
                    <xdr:col>2</xdr:col>
                    <xdr:colOff>66675</xdr:colOff>
                    <xdr:row>26</xdr:row>
                    <xdr:rowOff>104775</xdr:rowOff>
                  </from>
                  <to>
                    <xdr:col>4</xdr:col>
                    <xdr:colOff>400050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Group Box 21">
              <controlPr defaultSize="0" autoFill="0" autoPict="0">
                <anchor moveWithCells="1">
                  <from>
                    <xdr:col>21</xdr:col>
                    <xdr:colOff>266700</xdr:colOff>
                    <xdr:row>11</xdr:row>
                    <xdr:rowOff>304800</xdr:rowOff>
                  </from>
                  <to>
                    <xdr:col>25</xdr:col>
                    <xdr:colOff>361950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Option Button 23">
              <controlPr defaultSize="0" autoFill="0" autoLine="0" autoPict="0">
                <anchor moveWithCells="1">
                  <from>
                    <xdr:col>7</xdr:col>
                    <xdr:colOff>85725</xdr:colOff>
                    <xdr:row>16</xdr:row>
                    <xdr:rowOff>38100</xdr:rowOff>
                  </from>
                  <to>
                    <xdr:col>7</xdr:col>
                    <xdr:colOff>361950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Option Button 31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38100</xdr:rowOff>
                  </from>
                  <to>
                    <xdr:col>8</xdr:col>
                    <xdr:colOff>381000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Option Button 32">
              <controlPr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47625</xdr:rowOff>
                  </from>
                  <to>
                    <xdr:col>9</xdr:col>
                    <xdr:colOff>381000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Group Box 34">
              <controlPr defaultSize="0" autoFill="0" autoPict="0">
                <anchor moveWithCells="1">
                  <from>
                    <xdr:col>6</xdr:col>
                    <xdr:colOff>2143125</xdr:colOff>
                    <xdr:row>15</xdr:row>
                    <xdr:rowOff>314325</xdr:rowOff>
                  </from>
                  <to>
                    <xdr:col>12</xdr:col>
                    <xdr:colOff>28575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Option Button 37">
              <controlPr defaultSize="0" autoFill="0" autoLine="0" autoPict="0">
                <anchor moveWithCells="1">
                  <from>
                    <xdr:col>10</xdr:col>
                    <xdr:colOff>76200</xdr:colOff>
                    <xdr:row>16</xdr:row>
                    <xdr:rowOff>47625</xdr:rowOff>
                  </from>
                  <to>
                    <xdr:col>10</xdr:col>
                    <xdr:colOff>352425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Option Button 38">
              <controlPr defaultSize="0" autoFill="0" autoLine="0" autoPict="0">
                <anchor moveWithCells="1">
                  <from>
                    <xdr:col>11</xdr:col>
                    <xdr:colOff>85725</xdr:colOff>
                    <xdr:row>16</xdr:row>
                    <xdr:rowOff>47625</xdr:rowOff>
                  </from>
                  <to>
                    <xdr:col>11</xdr:col>
                    <xdr:colOff>361950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7" name="Option Button 107">
              <controlPr defaultSize="0" autoFill="0" autoLine="0" autoPict="0">
                <anchor moveWithCells="1">
                  <from>
                    <xdr:col>7</xdr:col>
                    <xdr:colOff>85725</xdr:colOff>
                    <xdr:row>17</xdr:row>
                    <xdr:rowOff>47625</xdr:rowOff>
                  </from>
                  <to>
                    <xdr:col>7</xdr:col>
                    <xdr:colOff>361950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8" name="Option Button 108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47625</xdr:rowOff>
                  </from>
                  <to>
                    <xdr:col>8</xdr:col>
                    <xdr:colOff>381000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9" name="Option Button 109">
              <controlPr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57150</xdr:rowOff>
                  </from>
                  <to>
                    <xdr:col>9</xdr:col>
                    <xdr:colOff>381000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0" name="Group Box 110">
              <controlPr defaultSize="0" autoFill="0" autoPict="0">
                <anchor moveWithCells="1">
                  <from>
                    <xdr:col>6</xdr:col>
                    <xdr:colOff>2143125</xdr:colOff>
                    <xdr:row>16</xdr:row>
                    <xdr:rowOff>323850</xdr:rowOff>
                  </from>
                  <to>
                    <xdr:col>12</xdr:col>
                    <xdr:colOff>28575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1" name="Option Button 111">
              <controlPr defaultSize="0" autoFill="0" autoLine="0" autoPict="0">
                <anchor moveWithCells="1">
                  <from>
                    <xdr:col>10</xdr:col>
                    <xdr:colOff>76200</xdr:colOff>
                    <xdr:row>17</xdr:row>
                    <xdr:rowOff>57150</xdr:rowOff>
                  </from>
                  <to>
                    <xdr:col>10</xdr:col>
                    <xdr:colOff>352425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2" name="Option Button 112">
              <controlPr defaultSize="0" autoFill="0" autoLine="0" autoPict="0">
                <anchor moveWithCells="1">
                  <from>
                    <xdr:col>11</xdr:col>
                    <xdr:colOff>85725</xdr:colOff>
                    <xdr:row>17</xdr:row>
                    <xdr:rowOff>57150</xdr:rowOff>
                  </from>
                  <to>
                    <xdr:col>11</xdr:col>
                    <xdr:colOff>361950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3" name="Option Button 113">
              <controlPr defaultSize="0" autoFill="0" autoLine="0" autoPict="0">
                <anchor moveWithCells="1">
                  <from>
                    <xdr:col>7</xdr:col>
                    <xdr:colOff>85725</xdr:colOff>
                    <xdr:row>18</xdr:row>
                    <xdr:rowOff>38100</xdr:rowOff>
                  </from>
                  <to>
                    <xdr:col>7</xdr:col>
                    <xdr:colOff>361950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4" name="Option Button 114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38100</xdr:rowOff>
                  </from>
                  <to>
                    <xdr:col>8</xdr:col>
                    <xdr:colOff>381000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5" name="Option Button 115">
              <controlPr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47625</xdr:rowOff>
                  </from>
                  <to>
                    <xdr:col>9</xdr:col>
                    <xdr:colOff>381000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36" name="Group Box 116">
              <controlPr defaultSize="0" autoFill="0" autoPict="0">
                <anchor moveWithCells="1">
                  <from>
                    <xdr:col>6</xdr:col>
                    <xdr:colOff>2143125</xdr:colOff>
                    <xdr:row>17</xdr:row>
                    <xdr:rowOff>314325</xdr:rowOff>
                  </from>
                  <to>
                    <xdr:col>12</xdr:col>
                    <xdr:colOff>28575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7" name="Option Button 117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47625</xdr:rowOff>
                  </from>
                  <to>
                    <xdr:col>10</xdr:col>
                    <xdr:colOff>352425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38" name="Option Button 118">
              <controlPr defaultSize="0" autoFill="0" autoLine="0" autoPict="0">
                <anchor moveWithCells="1">
                  <from>
                    <xdr:col>11</xdr:col>
                    <xdr:colOff>85725</xdr:colOff>
                    <xdr:row>18</xdr:row>
                    <xdr:rowOff>47625</xdr:rowOff>
                  </from>
                  <to>
                    <xdr:col>11</xdr:col>
                    <xdr:colOff>361950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9" name="Option Button 119">
              <controlPr defaultSize="0" autoFill="0" autoLine="0" autoPict="0">
                <anchor moveWithCells="1">
                  <from>
                    <xdr:col>7</xdr:col>
                    <xdr:colOff>85725</xdr:colOff>
                    <xdr:row>19</xdr:row>
                    <xdr:rowOff>47625</xdr:rowOff>
                  </from>
                  <to>
                    <xdr:col>7</xdr:col>
                    <xdr:colOff>361950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0" name="Option Button 120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47625</xdr:rowOff>
                  </from>
                  <to>
                    <xdr:col>8</xdr:col>
                    <xdr:colOff>381000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1" name="Option Button 121">
              <controlPr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57150</xdr:rowOff>
                  </from>
                  <to>
                    <xdr:col>9</xdr:col>
                    <xdr:colOff>381000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2" name="Group Box 122">
              <controlPr defaultSize="0" autoFill="0" autoPict="0">
                <anchor moveWithCells="1">
                  <from>
                    <xdr:col>6</xdr:col>
                    <xdr:colOff>2143125</xdr:colOff>
                    <xdr:row>18</xdr:row>
                    <xdr:rowOff>323850</xdr:rowOff>
                  </from>
                  <to>
                    <xdr:col>12</xdr:col>
                    <xdr:colOff>28575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3" name="Option Button 123">
              <controlPr defaultSize="0" autoFill="0" autoLine="0" autoPict="0">
                <anchor moveWithCells="1">
                  <from>
                    <xdr:col>10</xdr:col>
                    <xdr:colOff>76200</xdr:colOff>
                    <xdr:row>19</xdr:row>
                    <xdr:rowOff>57150</xdr:rowOff>
                  </from>
                  <to>
                    <xdr:col>10</xdr:col>
                    <xdr:colOff>352425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4" name="Option Button 124">
              <controlPr defaultSize="0" autoFill="0" autoLine="0" autoPict="0">
                <anchor moveWithCells="1">
                  <from>
                    <xdr:col>11</xdr:col>
                    <xdr:colOff>85725</xdr:colOff>
                    <xdr:row>19</xdr:row>
                    <xdr:rowOff>57150</xdr:rowOff>
                  </from>
                  <to>
                    <xdr:col>11</xdr:col>
                    <xdr:colOff>361950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5" name="Option Button 125">
              <controlPr defaultSize="0" autoFill="0" autoLine="0" autoPict="0">
                <anchor moveWithCells="1">
                  <from>
                    <xdr:col>7</xdr:col>
                    <xdr:colOff>85725</xdr:colOff>
                    <xdr:row>20</xdr:row>
                    <xdr:rowOff>38100</xdr:rowOff>
                  </from>
                  <to>
                    <xdr:col>7</xdr:col>
                    <xdr:colOff>361950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6" name="Option Button 126">
              <controlPr defaultSize="0" autoFill="0" autoLine="0" autoPict="0">
                <anchor moveWithCells="1">
                  <from>
                    <xdr:col>8</xdr:col>
                    <xdr:colOff>104775</xdr:colOff>
                    <xdr:row>20</xdr:row>
                    <xdr:rowOff>38100</xdr:rowOff>
                  </from>
                  <to>
                    <xdr:col>8</xdr:col>
                    <xdr:colOff>381000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7" name="Option Button 127">
              <controlPr defaultSize="0" autoFill="0" autoLine="0" autoPict="0">
                <anchor moveWithCells="1">
                  <from>
                    <xdr:col>9</xdr:col>
                    <xdr:colOff>104775</xdr:colOff>
                    <xdr:row>20</xdr:row>
                    <xdr:rowOff>47625</xdr:rowOff>
                  </from>
                  <to>
                    <xdr:col>9</xdr:col>
                    <xdr:colOff>381000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8" name="Group Box 128">
              <controlPr defaultSize="0" autoFill="0" autoPict="0">
                <anchor moveWithCells="1">
                  <from>
                    <xdr:col>6</xdr:col>
                    <xdr:colOff>2143125</xdr:colOff>
                    <xdr:row>19</xdr:row>
                    <xdr:rowOff>314325</xdr:rowOff>
                  </from>
                  <to>
                    <xdr:col>12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9" name="Option Button 129">
              <controlPr defaultSize="0" autoFill="0" autoLine="0" autoPict="0">
                <anchor moveWithCells="1">
                  <from>
                    <xdr:col>10</xdr:col>
                    <xdr:colOff>76200</xdr:colOff>
                    <xdr:row>20</xdr:row>
                    <xdr:rowOff>47625</xdr:rowOff>
                  </from>
                  <to>
                    <xdr:col>10</xdr:col>
                    <xdr:colOff>352425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0" name="Option Button 130">
              <controlPr defaultSize="0" autoFill="0" autoLine="0" autoPict="0">
                <anchor moveWithCells="1">
                  <from>
                    <xdr:col>11</xdr:col>
                    <xdr:colOff>85725</xdr:colOff>
                    <xdr:row>20</xdr:row>
                    <xdr:rowOff>47625</xdr:rowOff>
                  </from>
                  <to>
                    <xdr:col>11</xdr:col>
                    <xdr:colOff>361950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1" name="Option Button 131">
              <controlPr defaultSize="0" autoFill="0" autoLine="0" autoPict="0">
                <anchor moveWithCells="1">
                  <from>
                    <xdr:col>7</xdr:col>
                    <xdr:colOff>85725</xdr:colOff>
                    <xdr:row>21</xdr:row>
                    <xdr:rowOff>47625</xdr:rowOff>
                  </from>
                  <to>
                    <xdr:col>7</xdr:col>
                    <xdr:colOff>361950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2" name="Option Button 132">
              <controlPr defaultSize="0" autoFill="0" autoLine="0" autoPict="0">
                <anchor moveWithCells="1">
                  <from>
                    <xdr:col>8</xdr:col>
                    <xdr:colOff>104775</xdr:colOff>
                    <xdr:row>21</xdr:row>
                    <xdr:rowOff>47625</xdr:rowOff>
                  </from>
                  <to>
                    <xdr:col>8</xdr:col>
                    <xdr:colOff>381000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3" name="Option Button 133">
              <controlPr defaultSize="0" autoFill="0" autoLine="0" autoPict="0">
                <anchor moveWithCells="1">
                  <from>
                    <xdr:col>9</xdr:col>
                    <xdr:colOff>104775</xdr:colOff>
                    <xdr:row>21</xdr:row>
                    <xdr:rowOff>57150</xdr:rowOff>
                  </from>
                  <to>
                    <xdr:col>9</xdr:col>
                    <xdr:colOff>381000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4" name="Group Box 134">
              <controlPr defaultSize="0" autoFill="0" autoPict="0">
                <anchor moveWithCells="1">
                  <from>
                    <xdr:col>6</xdr:col>
                    <xdr:colOff>2143125</xdr:colOff>
                    <xdr:row>20</xdr:row>
                    <xdr:rowOff>323850</xdr:rowOff>
                  </from>
                  <to>
                    <xdr:col>12</xdr:col>
                    <xdr:colOff>28575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5" name="Option Button 13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352425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6" name="Option Button 136">
              <controlPr defaultSize="0" autoFill="0" autoLine="0" autoPict="0">
                <anchor moveWithCells="1">
                  <from>
                    <xdr:col>11</xdr:col>
                    <xdr:colOff>85725</xdr:colOff>
                    <xdr:row>21</xdr:row>
                    <xdr:rowOff>57150</xdr:rowOff>
                  </from>
                  <to>
                    <xdr:col>11</xdr:col>
                    <xdr:colOff>361950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7" name="Option Button 137">
              <controlPr defaultSize="0" autoFill="0" autoLine="0" autoPict="0">
                <anchor moveWithCells="1">
                  <from>
                    <xdr:col>7</xdr:col>
                    <xdr:colOff>85725</xdr:colOff>
                    <xdr:row>22</xdr:row>
                    <xdr:rowOff>38100</xdr:rowOff>
                  </from>
                  <to>
                    <xdr:col>7</xdr:col>
                    <xdr:colOff>361950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8" name="Option Button 138">
              <controlPr defaultSize="0" autoFill="0" autoLine="0" autoPict="0">
                <anchor moveWithCells="1">
                  <from>
                    <xdr:col>8</xdr:col>
                    <xdr:colOff>104775</xdr:colOff>
                    <xdr:row>22</xdr:row>
                    <xdr:rowOff>38100</xdr:rowOff>
                  </from>
                  <to>
                    <xdr:col>8</xdr:col>
                    <xdr:colOff>381000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9" name="Option Button 139">
              <controlPr defaultSize="0" autoFill="0" autoLine="0" autoPict="0">
                <anchor moveWithCells="1">
                  <from>
                    <xdr:col>9</xdr:col>
                    <xdr:colOff>104775</xdr:colOff>
                    <xdr:row>22</xdr:row>
                    <xdr:rowOff>47625</xdr:rowOff>
                  </from>
                  <to>
                    <xdr:col>9</xdr:col>
                    <xdr:colOff>381000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0" name="Group Box 140">
              <controlPr defaultSize="0" autoFill="0" autoPict="0">
                <anchor moveWithCells="1">
                  <from>
                    <xdr:col>6</xdr:col>
                    <xdr:colOff>2143125</xdr:colOff>
                    <xdr:row>21</xdr:row>
                    <xdr:rowOff>314325</xdr:rowOff>
                  </from>
                  <to>
                    <xdr:col>12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1" name="Option Button 141">
              <controlPr defaultSize="0" autoFill="0" autoLine="0" autoPict="0">
                <anchor moveWithCells="1">
                  <from>
                    <xdr:col>10</xdr:col>
                    <xdr:colOff>76200</xdr:colOff>
                    <xdr:row>22</xdr:row>
                    <xdr:rowOff>47625</xdr:rowOff>
                  </from>
                  <to>
                    <xdr:col>10</xdr:col>
                    <xdr:colOff>352425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2" name="Option Button 142">
              <controlPr defaultSize="0" autoFill="0" autoLine="0" autoPict="0">
                <anchor moveWithCells="1">
                  <from>
                    <xdr:col>11</xdr:col>
                    <xdr:colOff>85725</xdr:colOff>
                    <xdr:row>22</xdr:row>
                    <xdr:rowOff>47625</xdr:rowOff>
                  </from>
                  <to>
                    <xdr:col>11</xdr:col>
                    <xdr:colOff>361950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63" name="Option Button 143">
              <controlPr defaultSize="0" autoFill="0" autoLine="0" autoPict="0">
                <anchor moveWithCells="1">
                  <from>
                    <xdr:col>7</xdr:col>
                    <xdr:colOff>85725</xdr:colOff>
                    <xdr:row>23</xdr:row>
                    <xdr:rowOff>47625</xdr:rowOff>
                  </from>
                  <to>
                    <xdr:col>7</xdr:col>
                    <xdr:colOff>361950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64" name="Option Button 144">
              <controlPr defaultSize="0" autoFill="0" autoLine="0" autoPict="0">
                <anchor moveWithCells="1">
                  <from>
                    <xdr:col>8</xdr:col>
                    <xdr:colOff>104775</xdr:colOff>
                    <xdr:row>23</xdr:row>
                    <xdr:rowOff>47625</xdr:rowOff>
                  </from>
                  <to>
                    <xdr:col>8</xdr:col>
                    <xdr:colOff>381000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5" name="Option Button 145">
              <controlPr defaultSize="0" autoFill="0" autoLine="0" autoPict="0">
                <anchor moveWithCells="1">
                  <from>
                    <xdr:col>9</xdr:col>
                    <xdr:colOff>104775</xdr:colOff>
                    <xdr:row>23</xdr:row>
                    <xdr:rowOff>57150</xdr:rowOff>
                  </from>
                  <to>
                    <xdr:col>9</xdr:col>
                    <xdr:colOff>381000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66" name="Group Box 146">
              <controlPr defaultSize="0" autoFill="0" autoPict="0">
                <anchor moveWithCells="1">
                  <from>
                    <xdr:col>6</xdr:col>
                    <xdr:colOff>2143125</xdr:colOff>
                    <xdr:row>22</xdr:row>
                    <xdr:rowOff>323850</xdr:rowOff>
                  </from>
                  <to>
                    <xdr:col>12</xdr:col>
                    <xdr:colOff>28575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67" name="Option Button 147">
              <controlPr defaultSize="0" autoFill="0" autoLine="0" autoPict="0">
                <anchor moveWithCells="1">
                  <from>
                    <xdr:col>10</xdr:col>
                    <xdr:colOff>76200</xdr:colOff>
                    <xdr:row>23</xdr:row>
                    <xdr:rowOff>57150</xdr:rowOff>
                  </from>
                  <to>
                    <xdr:col>10</xdr:col>
                    <xdr:colOff>352425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68" name="Option Button 148">
              <controlPr defaultSize="0" autoFill="0" autoLine="0" autoPict="0">
                <anchor moveWithCells="1">
                  <from>
                    <xdr:col>11</xdr:col>
                    <xdr:colOff>85725</xdr:colOff>
                    <xdr:row>23</xdr:row>
                    <xdr:rowOff>57150</xdr:rowOff>
                  </from>
                  <to>
                    <xdr:col>11</xdr:col>
                    <xdr:colOff>361950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69" name="Option Button 149">
              <controlPr defaultSize="0" autoFill="0" autoLine="0" autoPict="0">
                <anchor moveWithCells="1">
                  <from>
                    <xdr:col>7</xdr:col>
                    <xdr:colOff>85725</xdr:colOff>
                    <xdr:row>24</xdr:row>
                    <xdr:rowOff>38100</xdr:rowOff>
                  </from>
                  <to>
                    <xdr:col>7</xdr:col>
                    <xdr:colOff>361950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0" name="Option Button 150">
              <controlPr defaultSize="0" autoFill="0" autoLine="0" autoPict="0">
                <anchor moveWithCells="1">
                  <from>
                    <xdr:col>8</xdr:col>
                    <xdr:colOff>104775</xdr:colOff>
                    <xdr:row>24</xdr:row>
                    <xdr:rowOff>38100</xdr:rowOff>
                  </from>
                  <to>
                    <xdr:col>8</xdr:col>
                    <xdr:colOff>381000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71" name="Option Button 151">
              <controlPr defaultSize="0" autoFill="0" autoLine="0" autoPict="0">
                <anchor moveWithCells="1">
                  <from>
                    <xdr:col>9</xdr:col>
                    <xdr:colOff>104775</xdr:colOff>
                    <xdr:row>24</xdr:row>
                    <xdr:rowOff>47625</xdr:rowOff>
                  </from>
                  <to>
                    <xdr:col>9</xdr:col>
                    <xdr:colOff>381000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72" name="Group Box 152">
              <controlPr defaultSize="0" autoFill="0" autoPict="0">
                <anchor moveWithCells="1">
                  <from>
                    <xdr:col>6</xdr:col>
                    <xdr:colOff>2143125</xdr:colOff>
                    <xdr:row>23</xdr:row>
                    <xdr:rowOff>314325</xdr:rowOff>
                  </from>
                  <to>
                    <xdr:col>12</xdr:col>
                    <xdr:colOff>28575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73" name="Option Button 153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47625</xdr:rowOff>
                  </from>
                  <to>
                    <xdr:col>10</xdr:col>
                    <xdr:colOff>352425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74" name="Option Button 154">
              <controlPr defaultSize="0" autoFill="0" autoLine="0" autoPict="0">
                <anchor moveWithCells="1">
                  <from>
                    <xdr:col>11</xdr:col>
                    <xdr:colOff>85725</xdr:colOff>
                    <xdr:row>24</xdr:row>
                    <xdr:rowOff>47625</xdr:rowOff>
                  </from>
                  <to>
                    <xdr:col>11</xdr:col>
                    <xdr:colOff>361950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75" name="Option Button 155">
              <controlPr defaultSize="0" autoFill="0" autoLine="0" autoPict="0">
                <anchor moveWithCells="1">
                  <from>
                    <xdr:col>7</xdr:col>
                    <xdr:colOff>85725</xdr:colOff>
                    <xdr:row>25</xdr:row>
                    <xdr:rowOff>47625</xdr:rowOff>
                  </from>
                  <to>
                    <xdr:col>7</xdr:col>
                    <xdr:colOff>361950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76" name="Option Button 156">
              <controlPr defaultSize="0" autoFill="0" autoLine="0" autoPict="0">
                <anchor moveWithCells="1">
                  <from>
                    <xdr:col>8</xdr:col>
                    <xdr:colOff>104775</xdr:colOff>
                    <xdr:row>25</xdr:row>
                    <xdr:rowOff>47625</xdr:rowOff>
                  </from>
                  <to>
                    <xdr:col>8</xdr:col>
                    <xdr:colOff>381000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77" name="Option Button 157">
              <controlPr defaultSize="0" autoFill="0" autoLine="0" autoPict="0">
                <anchor moveWithCells="1">
                  <from>
                    <xdr:col>9</xdr:col>
                    <xdr:colOff>104775</xdr:colOff>
                    <xdr:row>25</xdr:row>
                    <xdr:rowOff>57150</xdr:rowOff>
                  </from>
                  <to>
                    <xdr:col>9</xdr:col>
                    <xdr:colOff>381000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8" name="Group Box 158">
              <controlPr defaultSize="0" autoFill="0" autoPict="0">
                <anchor moveWithCells="1">
                  <from>
                    <xdr:col>6</xdr:col>
                    <xdr:colOff>2143125</xdr:colOff>
                    <xdr:row>24</xdr:row>
                    <xdr:rowOff>323850</xdr:rowOff>
                  </from>
                  <to>
                    <xdr:col>12</xdr:col>
                    <xdr:colOff>28575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79" name="Option Button 159">
              <controlPr defaultSize="0" autoFill="0" autoLine="0" autoPict="0">
                <anchor moveWithCells="1">
                  <from>
                    <xdr:col>10</xdr:col>
                    <xdr:colOff>76200</xdr:colOff>
                    <xdr:row>25</xdr:row>
                    <xdr:rowOff>57150</xdr:rowOff>
                  </from>
                  <to>
                    <xdr:col>10</xdr:col>
                    <xdr:colOff>352425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0" name="Option Button 160">
              <controlPr defaultSize="0" autoFill="0" autoLine="0" autoPict="0">
                <anchor moveWithCells="1">
                  <from>
                    <xdr:col>11</xdr:col>
                    <xdr:colOff>85725</xdr:colOff>
                    <xdr:row>25</xdr:row>
                    <xdr:rowOff>57150</xdr:rowOff>
                  </from>
                  <to>
                    <xdr:col>11</xdr:col>
                    <xdr:colOff>361950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1" name="Option Button 161">
              <controlPr defaultSize="0" autoFill="0" autoLine="0" autoPict="0">
                <anchor moveWithCells="1">
                  <from>
                    <xdr:col>7</xdr:col>
                    <xdr:colOff>85725</xdr:colOff>
                    <xdr:row>26</xdr:row>
                    <xdr:rowOff>38100</xdr:rowOff>
                  </from>
                  <to>
                    <xdr:col>7</xdr:col>
                    <xdr:colOff>361950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2" name="Option Button 162">
              <controlPr defaultSize="0" autoFill="0" autoLine="0" autoPict="0">
                <anchor moveWithCells="1">
                  <from>
                    <xdr:col>8</xdr:col>
                    <xdr:colOff>104775</xdr:colOff>
                    <xdr:row>26</xdr:row>
                    <xdr:rowOff>38100</xdr:rowOff>
                  </from>
                  <to>
                    <xdr:col>8</xdr:col>
                    <xdr:colOff>381000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83" name="Option Button 163">
              <controlPr defaultSize="0" autoFill="0" autoLine="0" autoPict="0">
                <anchor moveWithCells="1">
                  <from>
                    <xdr:col>9</xdr:col>
                    <xdr:colOff>104775</xdr:colOff>
                    <xdr:row>26</xdr:row>
                    <xdr:rowOff>47625</xdr:rowOff>
                  </from>
                  <to>
                    <xdr:col>9</xdr:col>
                    <xdr:colOff>381000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4" name="Group Box 164">
              <controlPr defaultSize="0" autoFill="0" autoPict="0">
                <anchor moveWithCells="1">
                  <from>
                    <xdr:col>6</xdr:col>
                    <xdr:colOff>2143125</xdr:colOff>
                    <xdr:row>25</xdr:row>
                    <xdr:rowOff>314325</xdr:rowOff>
                  </from>
                  <to>
                    <xdr:col>12</xdr:col>
                    <xdr:colOff>28575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85" name="Option Button 165">
              <controlPr defaultSize="0" autoFill="0" autoLine="0" autoPict="0">
                <anchor moveWithCells="1">
                  <from>
                    <xdr:col>10</xdr:col>
                    <xdr:colOff>76200</xdr:colOff>
                    <xdr:row>26</xdr:row>
                    <xdr:rowOff>47625</xdr:rowOff>
                  </from>
                  <to>
                    <xdr:col>10</xdr:col>
                    <xdr:colOff>352425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86" name="Option Button 166">
              <controlPr defaultSize="0" autoFill="0" autoLine="0" autoPict="0">
                <anchor moveWithCells="1">
                  <from>
                    <xdr:col>11</xdr:col>
                    <xdr:colOff>85725</xdr:colOff>
                    <xdr:row>26</xdr:row>
                    <xdr:rowOff>47625</xdr:rowOff>
                  </from>
                  <to>
                    <xdr:col>11</xdr:col>
                    <xdr:colOff>361950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87" name="Option Button 167">
              <controlPr defaultSize="0" autoFill="0" autoLine="0" autoPict="0">
                <anchor moveWithCells="1">
                  <from>
                    <xdr:col>7</xdr:col>
                    <xdr:colOff>85725</xdr:colOff>
                    <xdr:row>27</xdr:row>
                    <xdr:rowOff>47625</xdr:rowOff>
                  </from>
                  <to>
                    <xdr:col>7</xdr:col>
                    <xdr:colOff>361950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88" name="Option Button 168">
              <controlPr defaultSize="0" autoFill="0" autoLine="0" autoPict="0">
                <anchor moveWithCells="1">
                  <from>
                    <xdr:col>8</xdr:col>
                    <xdr:colOff>104775</xdr:colOff>
                    <xdr:row>27</xdr:row>
                    <xdr:rowOff>47625</xdr:rowOff>
                  </from>
                  <to>
                    <xdr:col>8</xdr:col>
                    <xdr:colOff>381000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9" name="Option Button 169">
              <controlPr defaultSize="0" autoFill="0" autoLine="0" autoPict="0">
                <anchor moveWithCells="1">
                  <from>
                    <xdr:col>9</xdr:col>
                    <xdr:colOff>104775</xdr:colOff>
                    <xdr:row>27</xdr:row>
                    <xdr:rowOff>57150</xdr:rowOff>
                  </from>
                  <to>
                    <xdr:col>9</xdr:col>
                    <xdr:colOff>381000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0" name="Group Box 170">
              <controlPr defaultSize="0" autoFill="0" autoPict="0">
                <anchor moveWithCells="1">
                  <from>
                    <xdr:col>6</xdr:col>
                    <xdr:colOff>2143125</xdr:colOff>
                    <xdr:row>26</xdr:row>
                    <xdr:rowOff>323850</xdr:rowOff>
                  </from>
                  <to>
                    <xdr:col>12</xdr:col>
                    <xdr:colOff>28575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1" name="Option Button 171">
              <controlPr defaultSize="0" autoFill="0" autoLine="0" autoPict="0">
                <anchor moveWithCells="1">
                  <from>
                    <xdr:col>10</xdr:col>
                    <xdr:colOff>76200</xdr:colOff>
                    <xdr:row>27</xdr:row>
                    <xdr:rowOff>57150</xdr:rowOff>
                  </from>
                  <to>
                    <xdr:col>10</xdr:col>
                    <xdr:colOff>352425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2" name="Option Button 172">
              <controlPr defaultSize="0" autoFill="0" autoLine="0" autoPict="0">
                <anchor moveWithCells="1">
                  <from>
                    <xdr:col>11</xdr:col>
                    <xdr:colOff>85725</xdr:colOff>
                    <xdr:row>27</xdr:row>
                    <xdr:rowOff>57150</xdr:rowOff>
                  </from>
                  <to>
                    <xdr:col>11</xdr:col>
                    <xdr:colOff>361950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3" name="Button 174">
              <controlPr defaultSize="0" print="0" autoFill="0" autoPict="0" macro="[0]!btnAddNew_OnClick">
                <anchor moveWithCells="1" sizeWithCells="1">
                  <from>
                    <xdr:col>6</xdr:col>
                    <xdr:colOff>1552575</xdr:colOff>
                    <xdr:row>29</xdr:row>
                    <xdr:rowOff>19050</xdr:rowOff>
                  </from>
                  <to>
                    <xdr:col>8</xdr:col>
                    <xdr:colOff>152400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4" name="Button 175">
              <controlPr defaultSize="0" print="0" autoFill="0" autoPict="0" macro="[0]!btnUndo_onClick">
                <anchor moveWithCells="1" sizeWithCells="1">
                  <from>
                    <xdr:col>1</xdr:col>
                    <xdr:colOff>9525</xdr:colOff>
                    <xdr:row>29</xdr:row>
                    <xdr:rowOff>19050</xdr:rowOff>
                  </from>
                  <to>
                    <xdr:col>1</xdr:col>
                    <xdr:colOff>495300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5" name="Button 176">
              <controlPr defaultSize="0" print="0" autoFill="0" autoPict="0" macro="[0]!btnDelete_onClick">
                <anchor moveWithCells="1" sizeWithCells="1">
                  <from>
                    <xdr:col>8</xdr:col>
                    <xdr:colOff>323850</xdr:colOff>
                    <xdr:row>29</xdr:row>
                    <xdr:rowOff>19050</xdr:rowOff>
                  </from>
                  <to>
                    <xdr:col>12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96" name="Button 177">
              <controlPr defaultSize="0" print="0" autoFill="0" autoPict="0" macro="[0]!btnSave_onClick">
                <anchor moveWithCells="1" sizeWithCells="1">
                  <from>
                    <xdr:col>6</xdr:col>
                    <xdr:colOff>104775</xdr:colOff>
                    <xdr:row>29</xdr:row>
                    <xdr:rowOff>19050</xdr:rowOff>
                  </from>
                  <to>
                    <xdr:col>6</xdr:col>
                    <xdr:colOff>1390650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97" name="LVB_3">
              <controlPr defaultSize="0" autoFill="0" autoLine="0" autoPict="0">
                <anchor moveWithCells="1">
                  <from>
                    <xdr:col>4</xdr:col>
                    <xdr:colOff>161925</xdr:colOff>
                    <xdr:row>20</xdr:row>
                    <xdr:rowOff>47625</xdr:rowOff>
                  </from>
                  <to>
                    <xdr:col>4</xdr:col>
                    <xdr:colOff>800100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98" name="Button 188">
              <controlPr defaultSize="0" print="0" autoFill="0" autoPict="0" macro="[0]!PreviousOfThisPerson">
                <anchor moveWithCells="1" sizeWithCells="1">
                  <from>
                    <xdr:col>4</xdr:col>
                    <xdr:colOff>95250</xdr:colOff>
                    <xdr:row>7</xdr:row>
                    <xdr:rowOff>28575</xdr:rowOff>
                  </from>
                  <to>
                    <xdr:col>4</xdr:col>
                    <xdr:colOff>409575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99" name="Button 189">
              <controlPr defaultSize="0" print="0" autoFill="0" autoPict="0" macro="[0]!NextOfThisPerson">
                <anchor moveWithCells="1" sizeWithCells="1">
                  <from>
                    <xdr:col>4</xdr:col>
                    <xdr:colOff>476250</xdr:colOff>
                    <xdr:row>7</xdr:row>
                    <xdr:rowOff>28575</xdr:rowOff>
                  </from>
                  <to>
                    <xdr:col>4</xdr:col>
                    <xdr:colOff>790575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00" name="Button 190">
              <controlPr defaultSize="0" print="0" autoFill="0" autoPict="0" macro="[0]!CreateReport_UI">
                <anchor moveWithCells="1" sizeWithCells="1">
                  <from>
                    <xdr:col>12</xdr:col>
                    <xdr:colOff>428625</xdr:colOff>
                    <xdr:row>29</xdr:row>
                    <xdr:rowOff>19050</xdr:rowOff>
                  </from>
                  <to>
                    <xdr:col>12</xdr:col>
                    <xdr:colOff>1781175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01" name="Button 191">
              <controlPr defaultSize="0" print="0" autoFill="0" autoPict="0" macro="[0]!CreateReport_ThisPerson">
                <anchor moveWithCells="1" sizeWithCells="1">
                  <from>
                    <xdr:col>4</xdr:col>
                    <xdr:colOff>419100</xdr:colOff>
                    <xdr:row>4</xdr:row>
                    <xdr:rowOff>19050</xdr:rowOff>
                  </from>
                  <to>
                    <xdr:col>4</xdr:col>
                    <xdr:colOff>828675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02" name="Group Box 192">
              <controlPr defaultSize="0" autoFill="0" autoPict="0">
                <anchor moveWithCells="1">
                  <from>
                    <xdr:col>1</xdr:col>
                    <xdr:colOff>2162175</xdr:colOff>
                    <xdr:row>19</xdr:row>
                    <xdr:rowOff>247650</xdr:rowOff>
                  </from>
                  <to>
                    <xdr:col>5</xdr:col>
                    <xdr:colOff>142875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03" name="Leeftijdsgroep_3">
              <controlPr defaultSize="0" disabled="1" autoFill="0" autoLine="0" autoPict="0">
                <anchor moveWithCells="1">
                  <from>
                    <xdr:col>4</xdr:col>
                    <xdr:colOff>95250</xdr:colOff>
                    <xdr:row>9</xdr:row>
                    <xdr:rowOff>57150</xdr:rowOff>
                  </from>
                  <to>
                    <xdr:col>4</xdr:col>
                    <xdr:colOff>647700</xdr:colOff>
                    <xdr:row>9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1F90-EFC2-408C-99F4-A96DFBD18220}">
  <sheetPr codeName="Sheet2"/>
  <dimension ref="A1:AQ12"/>
  <sheetViews>
    <sheetView workbookViewId="0">
      <pane xSplit="4" ySplit="1" topLeftCell="E2" activePane="bottomRight" state="frozenSplit"/>
      <selection pane="topRight" activeCell="G1" sqref="G1"/>
      <selection pane="bottomLeft" activeCell="A17" sqref="A17"/>
      <selection pane="bottomRight" activeCell="H15" sqref="H15"/>
    </sheetView>
  </sheetViews>
  <sheetFormatPr defaultRowHeight="15" x14ac:dyDescent="0.25"/>
  <cols>
    <col min="1" max="5" width="14.28515625" style="13" customWidth="1"/>
    <col min="6" max="6" width="15.28515625" style="17" bestFit="1" customWidth="1"/>
    <col min="7" max="7" width="18" style="17" bestFit="1" customWidth="1"/>
    <col min="8" max="8" width="17.28515625" style="13" bestFit="1" customWidth="1"/>
    <col min="9" max="9" width="14.85546875" style="13" bestFit="1" customWidth="1"/>
    <col min="10" max="10" width="19.28515625" style="13" bestFit="1" customWidth="1"/>
    <col min="11" max="11" width="14.85546875" style="17" bestFit="1" customWidth="1"/>
    <col min="12" max="12" width="21.140625" style="13" bestFit="1" customWidth="1"/>
    <col min="13" max="13" width="10.28515625" style="13" bestFit="1" customWidth="1"/>
    <col min="14" max="14" width="4.28515625" style="13" bestFit="1" customWidth="1"/>
    <col min="15" max="15" width="8.5703125" style="13" bestFit="1" customWidth="1"/>
    <col min="16" max="16" width="21" style="13" bestFit="1" customWidth="1"/>
    <col min="17" max="17" width="15" style="13" bestFit="1" customWidth="1"/>
    <col min="18" max="18" width="17.28515625" style="13" bestFit="1" customWidth="1"/>
    <col min="19" max="43" width="23.7109375" style="13" customWidth="1"/>
    <col min="44" max="16384" width="9.140625" style="13"/>
  </cols>
  <sheetData>
    <row r="1" spans="1:43" s="55" customFormat="1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6" t="s">
        <v>87</v>
      </c>
      <c r="G1" s="56" t="s">
        <v>23</v>
      </c>
      <c r="H1" s="55" t="s">
        <v>24</v>
      </c>
      <c r="I1" s="55" t="s">
        <v>25</v>
      </c>
      <c r="J1" s="55" t="s">
        <v>26</v>
      </c>
      <c r="K1" s="56" t="s">
        <v>27</v>
      </c>
      <c r="L1" s="55" t="s">
        <v>28</v>
      </c>
      <c r="M1" s="55" t="s">
        <v>20</v>
      </c>
      <c r="N1" s="55" t="s">
        <v>29</v>
      </c>
      <c r="O1" s="55" t="s">
        <v>30</v>
      </c>
      <c r="P1" s="56" t="s">
        <v>83</v>
      </c>
      <c r="Q1" s="55" t="s">
        <v>31</v>
      </c>
      <c r="R1" s="55" t="s">
        <v>32</v>
      </c>
      <c r="S1" s="55" t="s">
        <v>51</v>
      </c>
      <c r="T1" s="55" t="s">
        <v>52</v>
      </c>
      <c r="U1" s="55" t="s">
        <v>61</v>
      </c>
      <c r="V1" s="55" t="s">
        <v>45</v>
      </c>
      <c r="W1" s="55" t="s">
        <v>62</v>
      </c>
      <c r="X1" s="55" t="s">
        <v>53</v>
      </c>
      <c r="Y1" s="55" t="s">
        <v>63</v>
      </c>
      <c r="Z1" s="55" t="s">
        <v>54</v>
      </c>
      <c r="AA1" s="55" t="s">
        <v>64</v>
      </c>
      <c r="AB1" s="55" t="s">
        <v>42</v>
      </c>
      <c r="AC1" s="55" t="s">
        <v>65</v>
      </c>
      <c r="AD1" s="55" t="s">
        <v>41</v>
      </c>
      <c r="AE1" s="55" t="s">
        <v>66</v>
      </c>
      <c r="AF1" s="55" t="s">
        <v>55</v>
      </c>
      <c r="AG1" s="55" t="s">
        <v>67</v>
      </c>
      <c r="AH1" s="55" t="s">
        <v>56</v>
      </c>
      <c r="AI1" s="55" t="s">
        <v>68</v>
      </c>
      <c r="AJ1" s="55" t="s">
        <v>57</v>
      </c>
      <c r="AK1" s="55" t="s">
        <v>69</v>
      </c>
      <c r="AL1" s="55" t="s">
        <v>58</v>
      </c>
      <c r="AM1" s="55" t="s">
        <v>70</v>
      </c>
      <c r="AN1" s="55" t="s">
        <v>59</v>
      </c>
      <c r="AO1" s="55" t="s">
        <v>71</v>
      </c>
      <c r="AP1" s="55" t="s">
        <v>60</v>
      </c>
      <c r="AQ1" s="55" t="s">
        <v>72</v>
      </c>
    </row>
    <row r="2" spans="1:43" x14ac:dyDescent="0.25">
      <c r="A2" s="13" t="s">
        <v>89</v>
      </c>
      <c r="B2" s="13" t="s">
        <v>90</v>
      </c>
      <c r="C2" s="13" t="s">
        <v>91</v>
      </c>
      <c r="D2" s="13">
        <v>4321</v>
      </c>
      <c r="E2" s="13">
        <v>1</v>
      </c>
      <c r="F2" s="17">
        <v>32299</v>
      </c>
      <c r="G2" s="17">
        <v>42116</v>
      </c>
      <c r="N2" s="13">
        <v>1</v>
      </c>
      <c r="Q2" s="13">
        <v>3</v>
      </c>
      <c r="T2" s="13">
        <v>5</v>
      </c>
      <c r="V2" s="13">
        <v>4</v>
      </c>
      <c r="X2" s="13">
        <v>4</v>
      </c>
      <c r="Z2" s="13">
        <v>3</v>
      </c>
      <c r="AB2" s="13">
        <v>5</v>
      </c>
      <c r="AD2" s="13">
        <v>4</v>
      </c>
      <c r="AF2" s="13">
        <v>3</v>
      </c>
      <c r="AH2" s="13">
        <v>5</v>
      </c>
      <c r="AJ2" s="13">
        <v>4</v>
      </c>
      <c r="AL2" s="13">
        <v>3</v>
      </c>
      <c r="AN2" s="13">
        <v>5</v>
      </c>
      <c r="AP2" s="13">
        <v>4</v>
      </c>
    </row>
    <row r="3" spans="1:43" x14ac:dyDescent="0.25">
      <c r="A3" s="13" t="s">
        <v>8</v>
      </c>
      <c r="B3" s="13" t="s">
        <v>6</v>
      </c>
      <c r="C3" s="13" t="s">
        <v>11</v>
      </c>
      <c r="D3" s="13">
        <v>1234</v>
      </c>
      <c r="E3" s="13">
        <v>1</v>
      </c>
      <c r="F3" s="17">
        <v>37028</v>
      </c>
      <c r="G3" s="17">
        <v>43574</v>
      </c>
      <c r="H3" s="13" t="s">
        <v>78</v>
      </c>
      <c r="I3" s="13" t="s">
        <v>77</v>
      </c>
      <c r="J3" s="13" t="s">
        <v>76</v>
      </c>
      <c r="K3" s="17">
        <v>43873</v>
      </c>
      <c r="S3" s="13" t="s">
        <v>73</v>
      </c>
      <c r="T3" s="13">
        <v>5</v>
      </c>
      <c r="U3" s="13" t="s">
        <v>74</v>
      </c>
      <c r="V3" s="13">
        <v>5</v>
      </c>
      <c r="W3" s="13" t="s">
        <v>75</v>
      </c>
      <c r="X3" s="13">
        <v>3</v>
      </c>
      <c r="Z3" s="13">
        <v>2</v>
      </c>
      <c r="AB3" s="13">
        <v>1</v>
      </c>
      <c r="AD3" s="13">
        <v>4</v>
      </c>
      <c r="AF3" s="13">
        <v>3</v>
      </c>
      <c r="AH3" s="13">
        <v>3</v>
      </c>
      <c r="AJ3" s="13">
        <v>2</v>
      </c>
      <c r="AL3" s="13">
        <v>3</v>
      </c>
      <c r="AN3" s="13">
        <v>3</v>
      </c>
      <c r="AP3" s="13">
        <v>2</v>
      </c>
    </row>
    <row r="4" spans="1:43" x14ac:dyDescent="0.25">
      <c r="A4" s="13" t="s">
        <v>8</v>
      </c>
      <c r="B4" s="13" t="s">
        <v>6</v>
      </c>
      <c r="C4" s="13" t="s">
        <v>11</v>
      </c>
      <c r="D4" s="13">
        <v>1234</v>
      </c>
      <c r="E4" s="13">
        <v>1</v>
      </c>
      <c r="F4" s="17">
        <v>37028</v>
      </c>
      <c r="G4" s="17">
        <v>43940</v>
      </c>
      <c r="N4" s="13">
        <v>3</v>
      </c>
      <c r="Q4" s="13">
        <v>3</v>
      </c>
      <c r="T4" s="13">
        <v>3</v>
      </c>
      <c r="V4" s="13">
        <v>4</v>
      </c>
      <c r="X4" s="13">
        <v>4</v>
      </c>
      <c r="Z4" s="13">
        <v>2</v>
      </c>
      <c r="AB4" s="13">
        <v>3</v>
      </c>
      <c r="AD4" s="13">
        <v>4</v>
      </c>
      <c r="AF4" s="13">
        <v>4</v>
      </c>
      <c r="AH4" s="13">
        <v>4</v>
      </c>
      <c r="AJ4" s="13">
        <v>2</v>
      </c>
      <c r="AL4" s="13">
        <v>2</v>
      </c>
      <c r="AN4" s="13">
        <v>4</v>
      </c>
      <c r="AP4" s="13">
        <v>5</v>
      </c>
    </row>
    <row r="5" spans="1:43" x14ac:dyDescent="0.25">
      <c r="A5" s="13" t="s">
        <v>8</v>
      </c>
      <c r="B5" s="13" t="s">
        <v>6</v>
      </c>
      <c r="C5" s="13" t="s">
        <v>11</v>
      </c>
      <c r="D5" s="13">
        <v>1234</v>
      </c>
      <c r="E5" s="13">
        <v>1</v>
      </c>
      <c r="F5" s="17">
        <v>37028</v>
      </c>
      <c r="G5" s="17">
        <v>43966</v>
      </c>
      <c r="H5" s="13" t="s">
        <v>112</v>
      </c>
      <c r="I5" s="13" t="s">
        <v>113</v>
      </c>
      <c r="J5" s="13" t="s">
        <v>114</v>
      </c>
      <c r="K5" s="17">
        <v>43900</v>
      </c>
      <c r="L5" s="13" t="s">
        <v>115</v>
      </c>
      <c r="N5" s="13">
        <v>2</v>
      </c>
      <c r="O5" s="13" t="s">
        <v>98</v>
      </c>
      <c r="Q5" s="13">
        <v>4</v>
      </c>
      <c r="T5" s="13">
        <v>4</v>
      </c>
      <c r="V5" s="13">
        <v>4</v>
      </c>
      <c r="X5" s="13">
        <v>5</v>
      </c>
      <c r="Z5" s="13">
        <v>5</v>
      </c>
      <c r="AB5" s="13">
        <v>4</v>
      </c>
      <c r="AD5" s="13">
        <v>4</v>
      </c>
      <c r="AF5" s="13">
        <v>5</v>
      </c>
      <c r="AH5" s="13">
        <v>4</v>
      </c>
      <c r="AJ5" s="13">
        <v>3</v>
      </c>
      <c r="AL5" s="13">
        <v>3</v>
      </c>
      <c r="AN5" s="13">
        <v>4</v>
      </c>
      <c r="AP5" s="13">
        <v>3</v>
      </c>
    </row>
    <row r="6" spans="1:43" x14ac:dyDescent="0.25">
      <c r="A6" s="13" t="s">
        <v>10</v>
      </c>
      <c r="B6" s="13" t="s">
        <v>7</v>
      </c>
      <c r="C6" s="13" t="s">
        <v>13</v>
      </c>
      <c r="D6" s="13" t="s">
        <v>88</v>
      </c>
      <c r="E6" s="13">
        <v>2</v>
      </c>
      <c r="F6" s="17">
        <v>32364</v>
      </c>
      <c r="G6" s="17">
        <v>43171</v>
      </c>
      <c r="T6" s="13">
        <v>2</v>
      </c>
      <c r="V6" s="13">
        <v>1</v>
      </c>
      <c r="X6" s="13">
        <v>3</v>
      </c>
      <c r="Z6" s="13">
        <v>4</v>
      </c>
      <c r="AB6" s="13">
        <v>3</v>
      </c>
      <c r="AD6" s="13">
        <v>2</v>
      </c>
      <c r="AF6" s="13">
        <v>2</v>
      </c>
      <c r="AH6" s="13">
        <v>3</v>
      </c>
      <c r="AJ6" s="13">
        <v>3</v>
      </c>
      <c r="AL6" s="13">
        <v>2</v>
      </c>
      <c r="AN6" s="13">
        <v>2</v>
      </c>
      <c r="AP6" s="13">
        <v>4</v>
      </c>
    </row>
    <row r="7" spans="1:43" x14ac:dyDescent="0.25">
      <c r="A7" s="13" t="s">
        <v>10</v>
      </c>
      <c r="B7" s="13" t="s">
        <v>7</v>
      </c>
      <c r="C7" s="13" t="s">
        <v>13</v>
      </c>
      <c r="D7" s="13" t="s">
        <v>88</v>
      </c>
      <c r="E7" s="13">
        <v>2</v>
      </c>
      <c r="F7" s="17">
        <v>32364</v>
      </c>
      <c r="T7" s="13">
        <v>4</v>
      </c>
      <c r="V7" s="13">
        <v>3</v>
      </c>
      <c r="X7" s="13">
        <v>5</v>
      </c>
      <c r="Z7" s="13">
        <v>4</v>
      </c>
      <c r="AB7" s="13">
        <v>5</v>
      </c>
      <c r="AD7" s="13">
        <v>3</v>
      </c>
      <c r="AF7" s="13">
        <v>3</v>
      </c>
      <c r="AH7" s="13">
        <v>4</v>
      </c>
      <c r="AJ7" s="13">
        <v>3</v>
      </c>
      <c r="AL7" s="13">
        <v>2</v>
      </c>
      <c r="AN7" s="13">
        <v>3</v>
      </c>
      <c r="AP7" s="13">
        <v>4</v>
      </c>
    </row>
    <row r="8" spans="1:43" x14ac:dyDescent="0.25">
      <c r="A8" s="13" t="s">
        <v>10</v>
      </c>
      <c r="B8" s="13" t="s">
        <v>7</v>
      </c>
      <c r="C8" s="13" t="s">
        <v>13</v>
      </c>
      <c r="D8" s="13" t="s">
        <v>88</v>
      </c>
      <c r="E8" s="13">
        <v>2</v>
      </c>
      <c r="F8" s="17">
        <v>32364</v>
      </c>
      <c r="T8" s="13">
        <v>3</v>
      </c>
      <c r="V8" s="13">
        <v>4</v>
      </c>
      <c r="X8" s="13">
        <v>3</v>
      </c>
      <c r="Z8" s="13">
        <v>4</v>
      </c>
      <c r="AB8" s="13">
        <v>3</v>
      </c>
      <c r="AD8" s="13">
        <v>2</v>
      </c>
      <c r="AF8" s="13">
        <v>2</v>
      </c>
      <c r="AH8" s="13">
        <v>4</v>
      </c>
      <c r="AJ8" s="13">
        <v>4</v>
      </c>
      <c r="AL8" s="13">
        <v>3</v>
      </c>
      <c r="AN8" s="13">
        <v>2</v>
      </c>
      <c r="AP8" s="13">
        <v>3</v>
      </c>
    </row>
    <row r="9" spans="1:43" x14ac:dyDescent="0.25">
      <c r="A9" s="13" t="s">
        <v>10</v>
      </c>
      <c r="B9" s="13" t="s">
        <v>7</v>
      </c>
      <c r="C9" s="13" t="s">
        <v>13</v>
      </c>
      <c r="D9" s="13" t="s">
        <v>88</v>
      </c>
      <c r="E9" s="13">
        <v>2</v>
      </c>
      <c r="F9" s="17">
        <v>32364</v>
      </c>
      <c r="G9" s="17">
        <v>43944</v>
      </c>
      <c r="N9" s="13">
        <v>2</v>
      </c>
      <c r="Q9" s="13">
        <v>3</v>
      </c>
      <c r="T9" s="13">
        <v>5</v>
      </c>
      <c r="V9" s="13">
        <v>5</v>
      </c>
      <c r="X9" s="13">
        <v>4</v>
      </c>
      <c r="Z9" s="13">
        <v>4</v>
      </c>
      <c r="AB9" s="13">
        <v>3</v>
      </c>
      <c r="AD9" s="13">
        <v>4</v>
      </c>
      <c r="AF9" s="13">
        <v>4</v>
      </c>
      <c r="AH9" s="13">
        <v>3</v>
      </c>
      <c r="AJ9" s="13">
        <v>4</v>
      </c>
      <c r="AL9" s="13">
        <v>3</v>
      </c>
      <c r="AN9" s="13">
        <v>5</v>
      </c>
      <c r="AP9" s="13">
        <v>4</v>
      </c>
    </row>
    <row r="10" spans="1:43" x14ac:dyDescent="0.25">
      <c r="A10" s="13" t="s">
        <v>9</v>
      </c>
      <c r="B10" s="13" t="s">
        <v>14</v>
      </c>
      <c r="C10" s="13" t="s">
        <v>12</v>
      </c>
      <c r="D10" s="13">
        <v>5678</v>
      </c>
      <c r="E10" s="13">
        <v>2</v>
      </c>
      <c r="F10" s="17">
        <v>38787</v>
      </c>
      <c r="T10" s="13">
        <v>2</v>
      </c>
      <c r="V10" s="13">
        <v>3</v>
      </c>
      <c r="X10" s="13">
        <v>4</v>
      </c>
      <c r="Z10" s="13">
        <v>3</v>
      </c>
      <c r="AB10" s="13">
        <v>2</v>
      </c>
      <c r="AD10" s="13">
        <v>3</v>
      </c>
      <c r="AF10" s="13">
        <v>2</v>
      </c>
      <c r="AH10" s="13">
        <v>1</v>
      </c>
      <c r="AJ10" s="13">
        <v>2</v>
      </c>
      <c r="AL10" s="13">
        <v>3</v>
      </c>
      <c r="AN10" s="13">
        <v>4</v>
      </c>
      <c r="AP10" s="13">
        <v>3</v>
      </c>
    </row>
    <row r="11" spans="1:43" x14ac:dyDescent="0.25">
      <c r="A11" s="13" t="s">
        <v>116</v>
      </c>
      <c r="B11" s="13" t="s">
        <v>92</v>
      </c>
      <c r="C11" s="13" t="s">
        <v>93</v>
      </c>
      <c r="D11" s="13">
        <v>9876</v>
      </c>
      <c r="E11" s="13">
        <v>1</v>
      </c>
      <c r="F11" s="17">
        <v>29221</v>
      </c>
      <c r="G11" s="17">
        <v>43943</v>
      </c>
      <c r="H11" s="13" t="s">
        <v>78</v>
      </c>
      <c r="I11" s="13" t="s">
        <v>94</v>
      </c>
      <c r="J11" s="13" t="s">
        <v>95</v>
      </c>
      <c r="K11" s="17">
        <v>43831</v>
      </c>
      <c r="L11" s="13" t="s">
        <v>96</v>
      </c>
      <c r="M11" s="13" t="s">
        <v>97</v>
      </c>
      <c r="N11" s="13">
        <v>3</v>
      </c>
      <c r="O11" s="13" t="s">
        <v>98</v>
      </c>
      <c r="Q11" s="13">
        <v>3</v>
      </c>
      <c r="T11" s="13">
        <v>4</v>
      </c>
      <c r="V11" s="13">
        <v>1</v>
      </c>
      <c r="X11" s="13">
        <v>1</v>
      </c>
      <c r="Z11" s="13">
        <v>5</v>
      </c>
      <c r="AB11" s="13">
        <v>5</v>
      </c>
      <c r="AD11" s="13">
        <v>5</v>
      </c>
      <c r="AF11" s="13">
        <v>5</v>
      </c>
      <c r="AH11" s="13">
        <v>1</v>
      </c>
      <c r="AJ11" s="13">
        <v>5</v>
      </c>
      <c r="AL11" s="13">
        <v>5</v>
      </c>
      <c r="AN11" s="13">
        <v>5</v>
      </c>
      <c r="AP11" s="13">
        <v>3</v>
      </c>
    </row>
    <row r="12" spans="1:43" x14ac:dyDescent="0.25">
      <c r="A12" s="13" t="s">
        <v>116</v>
      </c>
      <c r="B12" s="13" t="s">
        <v>92</v>
      </c>
      <c r="C12" s="13" t="s">
        <v>93</v>
      </c>
      <c r="D12" s="13">
        <v>9876</v>
      </c>
      <c r="E12" s="13">
        <v>1</v>
      </c>
      <c r="F12" s="17">
        <v>29221</v>
      </c>
      <c r="G12" s="17">
        <v>43943</v>
      </c>
      <c r="Q12" s="13">
        <v>5</v>
      </c>
      <c r="T12" s="13">
        <v>5</v>
      </c>
      <c r="V12" s="13">
        <v>5</v>
      </c>
      <c r="X12" s="13">
        <v>5</v>
      </c>
      <c r="Z12" s="13">
        <v>3</v>
      </c>
      <c r="AB12" s="13">
        <v>4</v>
      </c>
      <c r="AD12" s="13">
        <v>3</v>
      </c>
      <c r="AF12" s="13">
        <v>4</v>
      </c>
      <c r="AH12" s="13">
        <v>5</v>
      </c>
      <c r="AJ12" s="13">
        <v>5</v>
      </c>
      <c r="AL12" s="13">
        <v>4</v>
      </c>
      <c r="AN12" s="13">
        <v>5</v>
      </c>
      <c r="AP12" s="13">
        <v>5</v>
      </c>
    </row>
  </sheetData>
  <sortState xmlns:xlrd2="http://schemas.microsoft.com/office/spreadsheetml/2017/richdata2" ref="A2:AQ12">
    <sortCondition ref="A2:A1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2E40-1177-4C50-8633-7CC56FA14DA7}">
  <sheetPr codeName="Sheet3"/>
  <dimension ref="B1:BG24"/>
  <sheetViews>
    <sheetView showGridLines="0" showRowColHeaders="0" workbookViewId="0">
      <selection activeCell="O11" sqref="O11"/>
    </sheetView>
  </sheetViews>
  <sheetFormatPr defaultRowHeight="15" x14ac:dyDescent="0.25"/>
  <cols>
    <col min="1" max="1" width="4.28515625" customWidth="1"/>
    <col min="2" max="2" width="30.85546875" bestFit="1" customWidth="1"/>
    <col min="3" max="3" width="7" hidden="1" customWidth="1"/>
    <col min="4" max="4" width="4.85546875" hidden="1" customWidth="1"/>
    <col min="5" max="5" width="11.5703125" bestFit="1" customWidth="1"/>
    <col min="6" max="6" width="1.42578125" hidden="1" customWidth="1"/>
    <col min="7" max="7" width="3.140625" hidden="1" customWidth="1"/>
    <col min="8" max="8" width="17.42578125" customWidth="1"/>
    <col min="9" max="9" width="27.7109375" bestFit="1" customWidth="1"/>
    <col min="13" max="13" width="7.85546875" customWidth="1"/>
    <col min="14" max="14" width="30.85546875" bestFit="1" customWidth="1"/>
    <col min="15" max="19" width="10.7109375" customWidth="1"/>
    <col min="20" max="20" width="3.85546875" customWidth="1"/>
    <col min="21" max="22" width="10.7109375" customWidth="1"/>
    <col min="27" max="27" width="30.85546875" bestFit="1" customWidth="1"/>
    <col min="34" max="34" width="30.85546875" bestFit="1" customWidth="1"/>
    <col min="35" max="39" width="9.5703125" customWidth="1"/>
    <col min="53" max="53" width="10.42578125" bestFit="1" customWidth="1"/>
    <col min="54" max="54" width="7.28515625" customWidth="1"/>
    <col min="55" max="55" width="30.85546875" bestFit="1" customWidth="1"/>
  </cols>
  <sheetData>
    <row r="1" spans="2:59" ht="15.75" thickBot="1" x14ac:dyDescent="0.3">
      <c r="BA1" s="13" t="b">
        <v>0</v>
      </c>
      <c r="BB1" s="13"/>
    </row>
    <row r="2" spans="2:59" ht="15.75" thickBot="1" x14ac:dyDescent="0.3">
      <c r="B2" s="4" t="s">
        <v>101</v>
      </c>
      <c r="E2">
        <f>AantalDossiers</f>
        <v>1</v>
      </c>
      <c r="J2" s="25" t="s">
        <v>29</v>
      </c>
      <c r="N2" s="25" t="s">
        <v>126</v>
      </c>
      <c r="BA2" s="13" t="s">
        <v>105</v>
      </c>
      <c r="BB2" s="13">
        <v>1</v>
      </c>
    </row>
    <row r="3" spans="2:59" ht="15.75" thickBot="1" x14ac:dyDescent="0.3">
      <c r="B3" s="4" t="s">
        <v>102</v>
      </c>
      <c r="E3">
        <f>AantalMan</f>
        <v>1</v>
      </c>
      <c r="H3" s="22">
        <f>AantalMan/AantalDossiers</f>
        <v>1</v>
      </c>
      <c r="I3" s="125" t="s">
        <v>123</v>
      </c>
      <c r="J3" s="126"/>
      <c r="K3" s="13"/>
      <c r="L3" s="53">
        <f>IF($K$6&gt;0,K3/$K$6,"")</f>
        <v>0</v>
      </c>
      <c r="N3" s="4" t="s">
        <v>127</v>
      </c>
      <c r="O3" s="13"/>
      <c r="P3" s="53">
        <f>IF($O$8&gt;0,O3/$O$8,"")</f>
        <v>0</v>
      </c>
      <c r="BA3" s="13" t="s">
        <v>106</v>
      </c>
      <c r="BB3" s="13">
        <v>1</v>
      </c>
    </row>
    <row r="4" spans="2:59" ht="15.75" thickBot="1" x14ac:dyDescent="0.3">
      <c r="B4" s="4" t="s">
        <v>103</v>
      </c>
      <c r="E4">
        <f>AantalVrouw</f>
        <v>0</v>
      </c>
      <c r="H4" s="22">
        <f>AantalVrouw/AantalDossiers</f>
        <v>0</v>
      </c>
      <c r="I4" s="125" t="s">
        <v>124</v>
      </c>
      <c r="J4" s="126"/>
      <c r="K4" s="13"/>
      <c r="L4" s="53">
        <f>IF($K$6&gt;0,K4/$K$6,"")</f>
        <v>0</v>
      </c>
      <c r="N4" s="4" t="s">
        <v>128</v>
      </c>
      <c r="O4" s="13"/>
      <c r="P4" s="53">
        <f t="shared" ref="P4:P8" si="0">IF($O$8&gt;0,O4/$O$8,"")</f>
        <v>0</v>
      </c>
      <c r="BA4" s="13">
        <v>25</v>
      </c>
      <c r="BB4" s="13">
        <v>0</v>
      </c>
    </row>
    <row r="5" spans="2:59" ht="15.75" thickBot="1" x14ac:dyDescent="0.3">
      <c r="B5" s="4" t="s">
        <v>104</v>
      </c>
      <c r="E5" s="26">
        <f>LeeftijdTotaal/AantalDossiers</f>
        <v>40</v>
      </c>
      <c r="I5" s="125" t="s">
        <v>125</v>
      </c>
      <c r="J5" s="126"/>
      <c r="K5" s="13">
        <v>1</v>
      </c>
      <c r="L5" s="53">
        <f>IF($K$6&gt;0,K5/$K$6,"")</f>
        <v>1</v>
      </c>
      <c r="N5" s="4" t="s">
        <v>129</v>
      </c>
      <c r="O5" s="13">
        <v>1</v>
      </c>
      <c r="P5" s="53">
        <f t="shared" si="0"/>
        <v>1</v>
      </c>
      <c r="BA5" s="13"/>
      <c r="BB5" s="13">
        <v>40</v>
      </c>
    </row>
    <row r="6" spans="2:59" ht="15.75" thickBot="1" x14ac:dyDescent="0.3">
      <c r="I6" s="125" t="s">
        <v>110</v>
      </c>
      <c r="J6" s="126"/>
      <c r="K6">
        <f>SUM(K3:K5)</f>
        <v>1</v>
      </c>
      <c r="L6" s="53">
        <f>IF($K$6&gt;0,K6/$K$6,"")</f>
        <v>1</v>
      </c>
      <c r="N6" s="4" t="s">
        <v>130</v>
      </c>
      <c r="O6" s="13"/>
      <c r="P6" s="53">
        <f t="shared" si="0"/>
        <v>0</v>
      </c>
      <c r="BA6" s="13">
        <v>0</v>
      </c>
      <c r="BB6" s="13"/>
    </row>
    <row r="7" spans="2:59" ht="15.75" thickBot="1" x14ac:dyDescent="0.3">
      <c r="B7" s="4" t="s">
        <v>132</v>
      </c>
      <c r="E7" s="54">
        <f>IF(TotaleDoorlooptijdDagen_Telling=0,"-",TotaleDoorlooptijdDagen / TotaleDoorlooptijdDagen_Telling / (365.25/ 12))</f>
        <v>0</v>
      </c>
      <c r="N7" s="4" t="s">
        <v>131</v>
      </c>
      <c r="O7" s="13"/>
      <c r="P7" s="53">
        <f t="shared" si="0"/>
        <v>0</v>
      </c>
      <c r="BA7" s="13">
        <v>0</v>
      </c>
      <c r="BB7" s="13">
        <v>1</v>
      </c>
    </row>
    <row r="8" spans="2:59" ht="15.75" thickBot="1" x14ac:dyDescent="0.3">
      <c r="N8" s="4" t="s">
        <v>110</v>
      </c>
      <c r="O8">
        <f>SUM(O3:O7)</f>
        <v>1</v>
      </c>
      <c r="P8" s="53">
        <f t="shared" si="0"/>
        <v>1</v>
      </c>
      <c r="BA8" s="13">
        <v>0</v>
      </c>
    </row>
    <row r="11" spans="2:59" ht="15.75" thickBot="1" x14ac:dyDescent="0.3">
      <c r="C11" t="s">
        <v>99</v>
      </c>
      <c r="D11" t="s">
        <v>100</v>
      </c>
      <c r="E11" s="25" t="s">
        <v>107</v>
      </c>
      <c r="F11" s="25" t="s">
        <v>99</v>
      </c>
      <c r="G11" s="25" t="s">
        <v>100</v>
      </c>
      <c r="H11" s="25" t="s">
        <v>111</v>
      </c>
      <c r="O11" s="28" t="s">
        <v>133</v>
      </c>
      <c r="P11" s="28" t="s">
        <v>117</v>
      </c>
      <c r="Q11" s="28" t="s">
        <v>118</v>
      </c>
      <c r="R11" s="28" t="s">
        <v>119</v>
      </c>
      <c r="S11" s="28" t="s">
        <v>120</v>
      </c>
      <c r="U11" s="28" t="s">
        <v>133</v>
      </c>
      <c r="V11" s="28" t="s">
        <v>117</v>
      </c>
      <c r="W11" s="28" t="s">
        <v>118</v>
      </c>
      <c r="X11" s="28" t="s">
        <v>119</v>
      </c>
      <c r="Y11" s="28" t="s">
        <v>120</v>
      </c>
      <c r="AA11" t="s">
        <v>121</v>
      </c>
      <c r="AH11" t="s">
        <v>122</v>
      </c>
      <c r="BC11" s="57"/>
      <c r="BD11" s="58" t="s">
        <v>107</v>
      </c>
      <c r="BE11" s="58" t="s">
        <v>109</v>
      </c>
      <c r="BF11" s="58" t="s">
        <v>108</v>
      </c>
      <c r="BG11" s="58">
        <v>0.05</v>
      </c>
    </row>
    <row r="12" spans="2:59" ht="16.5" thickBot="1" x14ac:dyDescent="0.3">
      <c r="B12" s="4" t="s">
        <v>46</v>
      </c>
      <c r="C12" s="13">
        <v>1</v>
      </c>
      <c r="D12" s="13">
        <v>4</v>
      </c>
      <c r="E12" s="23">
        <f>IF(C12=0,0,D12/C12)</f>
        <v>4</v>
      </c>
      <c r="F12" s="13">
        <v>1</v>
      </c>
      <c r="G12" s="13">
        <v>4</v>
      </c>
      <c r="H12" s="23">
        <f>IF(F12=0,0,G12/F12)</f>
        <v>4</v>
      </c>
      <c r="N12" s="4" t="s">
        <v>46</v>
      </c>
      <c r="O12" s="46"/>
      <c r="P12" s="47"/>
      <c r="Q12" s="48"/>
      <c r="R12" s="49">
        <v>1</v>
      </c>
      <c r="S12" s="50"/>
      <c r="U12" s="46"/>
      <c r="V12" s="47"/>
      <c r="W12" s="48"/>
      <c r="X12" s="49">
        <v>1</v>
      </c>
      <c r="Y12" s="50"/>
      <c r="AA12" s="4" t="str">
        <f>N12</f>
        <v>Financiën</v>
      </c>
      <c r="AB12" s="35" t="str">
        <f>IF(O12&gt;0,O12/SUM($O12:$S12),"")</f>
        <v/>
      </c>
      <c r="AC12" s="36" t="str">
        <f t="shared" ref="AC12:AF12" si="1">IF(P12&gt;0,P12/SUM($O12:$S12),"")</f>
        <v/>
      </c>
      <c r="AD12" s="37" t="str">
        <f t="shared" si="1"/>
        <v/>
      </c>
      <c r="AE12" s="38">
        <f t="shared" si="1"/>
        <v>1</v>
      </c>
      <c r="AF12" s="39" t="str">
        <f t="shared" si="1"/>
        <v/>
      </c>
      <c r="AH12" s="34" t="str">
        <f>N12</f>
        <v>Financiën</v>
      </c>
      <c r="AI12" s="35" t="str">
        <f>IF(U12&gt;0,U12/SUM($U12:$Y12),"")</f>
        <v/>
      </c>
      <c r="AJ12" s="36" t="str">
        <f t="shared" ref="AJ12:AM24" si="2">IF(V12&gt;0,V12/SUM($U12:$Y12),"")</f>
        <v/>
      </c>
      <c r="AK12" s="37" t="str">
        <f t="shared" si="2"/>
        <v/>
      </c>
      <c r="AL12" s="38">
        <f t="shared" si="2"/>
        <v>1</v>
      </c>
      <c r="AM12" s="39" t="str">
        <f t="shared" si="2"/>
        <v/>
      </c>
      <c r="BC12" s="58" t="s">
        <v>52</v>
      </c>
      <c r="BD12" s="59">
        <f t="shared" ref="BD12:BD24" si="3">MIN(H12,E12)</f>
        <v>4</v>
      </c>
      <c r="BE12" s="59">
        <f t="shared" ref="BE12:BE24" si="4">MAX(0,H12-E12)</f>
        <v>0</v>
      </c>
      <c r="BF12" s="59">
        <f t="shared" ref="BF12:BF24" si="5">MAX(0,E12-H12)</f>
        <v>0</v>
      </c>
      <c r="BG12" s="57">
        <f t="shared" ref="BG12:BG24" si="6">IF(AND(BE12=0, BF12=0),$BG$11,0)</f>
        <v>0.05</v>
      </c>
    </row>
    <row r="13" spans="2:59" ht="16.5" thickBot="1" x14ac:dyDescent="0.3">
      <c r="B13" s="4" t="s">
        <v>45</v>
      </c>
      <c r="C13" s="13">
        <v>1</v>
      </c>
      <c r="D13" s="13">
        <v>1</v>
      </c>
      <c r="E13" s="23">
        <f t="shared" ref="E13:E24" si="7">IF(C13=0,0,D13/C13)</f>
        <v>1</v>
      </c>
      <c r="F13" s="13">
        <v>1</v>
      </c>
      <c r="G13" s="13">
        <v>1</v>
      </c>
      <c r="H13" s="23">
        <f t="shared" ref="H13:H24" si="8">IF(F13=0,0,G13/F13)</f>
        <v>1</v>
      </c>
      <c r="N13" s="4" t="s">
        <v>45</v>
      </c>
      <c r="O13" s="46">
        <v>1</v>
      </c>
      <c r="P13" s="47"/>
      <c r="Q13" s="48"/>
      <c r="R13" s="49"/>
      <c r="S13" s="50"/>
      <c r="U13" s="46">
        <v>1</v>
      </c>
      <c r="V13" s="47"/>
      <c r="W13" s="48"/>
      <c r="X13" s="49"/>
      <c r="Y13" s="50"/>
      <c r="AA13" s="4" t="str">
        <f t="shared" ref="AA13:AA24" si="9">N13</f>
        <v>Identiteit</v>
      </c>
      <c r="AB13" s="35">
        <f t="shared" ref="AB13:AB24" si="10">IF(O13&gt;0,O13/SUM($O13:$S13),"")</f>
        <v>1</v>
      </c>
      <c r="AC13" s="36" t="str">
        <f t="shared" ref="AC13:AC24" si="11">IF(P13&gt;0,P13/SUM($O13:$S13),"")</f>
        <v/>
      </c>
      <c r="AD13" s="37" t="str">
        <f t="shared" ref="AD13:AD24" si="12">IF(Q13&gt;0,Q13/SUM($O13:$S13),"")</f>
        <v/>
      </c>
      <c r="AE13" s="38" t="str">
        <f t="shared" ref="AE13:AE24" si="13">IF(R13&gt;0,R13/SUM($O13:$S13),"")</f>
        <v/>
      </c>
      <c r="AF13" s="39" t="str">
        <f t="shared" ref="AF13:AF24" si="14">IF(S13&gt;0,S13/SUM($O13:$S13),"")</f>
        <v/>
      </c>
      <c r="AH13" s="34" t="str">
        <f t="shared" ref="AH13:AH24" si="15">N13</f>
        <v>Identiteit</v>
      </c>
      <c r="AI13" s="35">
        <f t="shared" ref="AI13:AI24" si="16">IF(U13&gt;0,U13/SUM($U13:$Y13),"")</f>
        <v>1</v>
      </c>
      <c r="AJ13" s="36" t="str">
        <f t="shared" si="2"/>
        <v/>
      </c>
      <c r="AK13" s="37" t="str">
        <f t="shared" si="2"/>
        <v/>
      </c>
      <c r="AL13" s="38" t="str">
        <f t="shared" si="2"/>
        <v/>
      </c>
      <c r="AM13" s="39" t="str">
        <f t="shared" si="2"/>
        <v/>
      </c>
      <c r="BC13" s="58" t="s">
        <v>45</v>
      </c>
      <c r="BD13" s="59">
        <f t="shared" si="3"/>
        <v>1</v>
      </c>
      <c r="BE13" s="59">
        <f t="shared" si="4"/>
        <v>0</v>
      </c>
      <c r="BF13" s="59">
        <f t="shared" si="5"/>
        <v>0</v>
      </c>
      <c r="BG13" s="57">
        <f t="shared" si="6"/>
        <v>0.05</v>
      </c>
    </row>
    <row r="14" spans="2:59" ht="16.5" thickBot="1" x14ac:dyDescent="0.3">
      <c r="B14" s="4" t="s">
        <v>44</v>
      </c>
      <c r="C14" s="13">
        <v>1</v>
      </c>
      <c r="D14" s="13">
        <v>1</v>
      </c>
      <c r="E14" s="23">
        <f t="shared" si="7"/>
        <v>1</v>
      </c>
      <c r="F14" s="13">
        <v>1</v>
      </c>
      <c r="G14" s="13">
        <v>1</v>
      </c>
      <c r="H14" s="23">
        <f t="shared" si="8"/>
        <v>1</v>
      </c>
      <c r="N14" s="4" t="s">
        <v>44</v>
      </c>
      <c r="O14" s="46">
        <v>1</v>
      </c>
      <c r="P14" s="47"/>
      <c r="Q14" s="48"/>
      <c r="R14" s="49"/>
      <c r="S14" s="50"/>
      <c r="U14" s="46">
        <v>1</v>
      </c>
      <c r="V14" s="47"/>
      <c r="W14" s="48"/>
      <c r="X14" s="49"/>
      <c r="Y14" s="50"/>
      <c r="AA14" s="4" t="str">
        <f t="shared" si="9"/>
        <v>Houding gedrag en vaardigheden</v>
      </c>
      <c r="AB14" s="35">
        <f t="shared" si="10"/>
        <v>1</v>
      </c>
      <c r="AC14" s="36" t="str">
        <f t="shared" si="11"/>
        <v/>
      </c>
      <c r="AD14" s="37" t="str">
        <f t="shared" si="12"/>
        <v/>
      </c>
      <c r="AE14" s="38" t="str">
        <f t="shared" si="13"/>
        <v/>
      </c>
      <c r="AF14" s="39" t="str">
        <f t="shared" si="14"/>
        <v/>
      </c>
      <c r="AH14" s="34" t="str">
        <f t="shared" si="15"/>
        <v>Houding gedrag en vaardigheden</v>
      </c>
      <c r="AI14" s="35">
        <f t="shared" si="16"/>
        <v>1</v>
      </c>
      <c r="AJ14" s="36" t="str">
        <f t="shared" si="2"/>
        <v/>
      </c>
      <c r="AK14" s="37" t="str">
        <f t="shared" si="2"/>
        <v/>
      </c>
      <c r="AL14" s="38" t="str">
        <f t="shared" si="2"/>
        <v/>
      </c>
      <c r="AM14" s="39" t="str">
        <f t="shared" si="2"/>
        <v/>
      </c>
      <c r="BC14" s="58" t="s">
        <v>53</v>
      </c>
      <c r="BD14" s="59">
        <f t="shared" si="3"/>
        <v>1</v>
      </c>
      <c r="BE14" s="59">
        <f t="shared" si="4"/>
        <v>0</v>
      </c>
      <c r="BF14" s="59">
        <f t="shared" si="5"/>
        <v>0</v>
      </c>
      <c r="BG14" s="57">
        <f t="shared" si="6"/>
        <v>0.05</v>
      </c>
    </row>
    <row r="15" spans="2:59" ht="16.5" thickBot="1" x14ac:dyDescent="0.3">
      <c r="B15" s="4" t="s">
        <v>43</v>
      </c>
      <c r="C15" s="13">
        <v>1</v>
      </c>
      <c r="D15" s="13">
        <v>5</v>
      </c>
      <c r="E15" s="23">
        <f t="shared" si="7"/>
        <v>5</v>
      </c>
      <c r="F15" s="13">
        <v>1</v>
      </c>
      <c r="G15" s="13">
        <v>5</v>
      </c>
      <c r="H15" s="23">
        <f t="shared" si="8"/>
        <v>5</v>
      </c>
      <c r="N15" s="4" t="s">
        <v>43</v>
      </c>
      <c r="O15" s="46"/>
      <c r="P15" s="47"/>
      <c r="Q15" s="48"/>
      <c r="R15" s="49"/>
      <c r="S15" s="50">
        <v>1</v>
      </c>
      <c r="U15" s="46"/>
      <c r="V15" s="47"/>
      <c r="W15" s="48"/>
      <c r="X15" s="49"/>
      <c r="Y15" s="50">
        <v>1</v>
      </c>
      <c r="AA15" s="4" t="str">
        <f t="shared" si="9"/>
        <v>Werk en opleiding</v>
      </c>
      <c r="AB15" s="35" t="str">
        <f t="shared" si="10"/>
        <v/>
      </c>
      <c r="AC15" s="36" t="str">
        <f t="shared" si="11"/>
        <v/>
      </c>
      <c r="AD15" s="37" t="str">
        <f t="shared" si="12"/>
        <v/>
      </c>
      <c r="AE15" s="38" t="str">
        <f t="shared" si="13"/>
        <v/>
      </c>
      <c r="AF15" s="39">
        <f t="shared" si="14"/>
        <v>1</v>
      </c>
      <c r="AH15" s="34" t="str">
        <f t="shared" si="15"/>
        <v>Werk en opleiding</v>
      </c>
      <c r="AI15" s="35" t="str">
        <f t="shared" si="16"/>
        <v/>
      </c>
      <c r="AJ15" s="36" t="str">
        <f t="shared" si="2"/>
        <v/>
      </c>
      <c r="AK15" s="37" t="str">
        <f t="shared" si="2"/>
        <v/>
      </c>
      <c r="AL15" s="38" t="str">
        <f t="shared" si="2"/>
        <v/>
      </c>
      <c r="AM15" s="39">
        <f t="shared" si="2"/>
        <v>1</v>
      </c>
      <c r="BC15" s="58" t="s">
        <v>54</v>
      </c>
      <c r="BD15" s="59">
        <f t="shared" si="3"/>
        <v>5</v>
      </c>
      <c r="BE15" s="59">
        <f t="shared" si="4"/>
        <v>0</v>
      </c>
      <c r="BF15" s="59">
        <f t="shared" si="5"/>
        <v>0</v>
      </c>
      <c r="BG15" s="57">
        <f t="shared" si="6"/>
        <v>0.05</v>
      </c>
    </row>
    <row r="16" spans="2:59" ht="16.5" thickBot="1" x14ac:dyDescent="0.3">
      <c r="B16" s="4" t="s">
        <v>42</v>
      </c>
      <c r="C16" s="13">
        <v>1</v>
      </c>
      <c r="D16" s="13">
        <v>5</v>
      </c>
      <c r="E16" s="23">
        <f t="shared" si="7"/>
        <v>5</v>
      </c>
      <c r="F16" s="13">
        <v>1</v>
      </c>
      <c r="G16" s="13">
        <v>5</v>
      </c>
      <c r="H16" s="23">
        <f t="shared" si="8"/>
        <v>5</v>
      </c>
      <c r="N16" s="4" t="s">
        <v>42</v>
      </c>
      <c r="O16" s="46"/>
      <c r="P16" s="47"/>
      <c r="Q16" s="48"/>
      <c r="R16" s="49"/>
      <c r="S16" s="50">
        <v>1</v>
      </c>
      <c r="U16" s="46"/>
      <c r="V16" s="47"/>
      <c r="W16" s="48"/>
      <c r="X16" s="49"/>
      <c r="Y16" s="50">
        <v>1</v>
      </c>
      <c r="AA16" s="4" t="str">
        <f t="shared" si="9"/>
        <v>Tijdsbesteding</v>
      </c>
      <c r="AB16" s="35" t="str">
        <f t="shared" si="10"/>
        <v/>
      </c>
      <c r="AC16" s="36" t="str">
        <f t="shared" si="11"/>
        <v/>
      </c>
      <c r="AD16" s="37" t="str">
        <f t="shared" si="12"/>
        <v/>
      </c>
      <c r="AE16" s="38" t="str">
        <f t="shared" si="13"/>
        <v/>
      </c>
      <c r="AF16" s="39">
        <f t="shared" si="14"/>
        <v>1</v>
      </c>
      <c r="AH16" s="34" t="str">
        <f t="shared" si="15"/>
        <v>Tijdsbesteding</v>
      </c>
      <c r="AI16" s="35" t="str">
        <f t="shared" si="16"/>
        <v/>
      </c>
      <c r="AJ16" s="36" t="str">
        <f t="shared" si="2"/>
        <v/>
      </c>
      <c r="AK16" s="37" t="str">
        <f t="shared" si="2"/>
        <v/>
      </c>
      <c r="AL16" s="38" t="str">
        <f t="shared" si="2"/>
        <v/>
      </c>
      <c r="AM16" s="39">
        <f t="shared" si="2"/>
        <v>1</v>
      </c>
      <c r="BC16" s="58" t="s">
        <v>42</v>
      </c>
      <c r="BD16" s="59">
        <f t="shared" si="3"/>
        <v>5</v>
      </c>
      <c r="BE16" s="59">
        <f t="shared" si="4"/>
        <v>0</v>
      </c>
      <c r="BF16" s="59">
        <f t="shared" si="5"/>
        <v>0</v>
      </c>
      <c r="BG16" s="57">
        <f t="shared" si="6"/>
        <v>0.05</v>
      </c>
    </row>
    <row r="17" spans="2:59" ht="16.5" thickBot="1" x14ac:dyDescent="0.3">
      <c r="B17" s="4" t="s">
        <v>41</v>
      </c>
      <c r="C17" s="13">
        <v>1</v>
      </c>
      <c r="D17" s="13">
        <v>5</v>
      </c>
      <c r="E17" s="23">
        <f t="shared" si="7"/>
        <v>5</v>
      </c>
      <c r="F17" s="13">
        <v>1</v>
      </c>
      <c r="G17" s="13">
        <v>5</v>
      </c>
      <c r="H17" s="23">
        <f t="shared" si="8"/>
        <v>5</v>
      </c>
      <c r="N17" s="4" t="s">
        <v>41</v>
      </c>
      <c r="O17" s="46"/>
      <c r="P17" s="47"/>
      <c r="Q17" s="48"/>
      <c r="R17" s="49"/>
      <c r="S17" s="50">
        <v>1</v>
      </c>
      <c r="U17" s="46"/>
      <c r="V17" s="47"/>
      <c r="W17" s="48"/>
      <c r="X17" s="49"/>
      <c r="Y17" s="50">
        <v>1</v>
      </c>
      <c r="AA17" s="4" t="str">
        <f t="shared" si="9"/>
        <v>Huisvesting</v>
      </c>
      <c r="AB17" s="35" t="str">
        <f t="shared" si="10"/>
        <v/>
      </c>
      <c r="AC17" s="36" t="str">
        <f t="shared" si="11"/>
        <v/>
      </c>
      <c r="AD17" s="37" t="str">
        <f t="shared" si="12"/>
        <v/>
      </c>
      <c r="AE17" s="38" t="str">
        <f t="shared" si="13"/>
        <v/>
      </c>
      <c r="AF17" s="39">
        <f t="shared" si="14"/>
        <v>1</v>
      </c>
      <c r="AH17" s="34" t="str">
        <f t="shared" si="15"/>
        <v>Huisvesting</v>
      </c>
      <c r="AI17" s="35" t="str">
        <f t="shared" si="16"/>
        <v/>
      </c>
      <c r="AJ17" s="36" t="str">
        <f t="shared" si="2"/>
        <v/>
      </c>
      <c r="AK17" s="37" t="str">
        <f t="shared" si="2"/>
        <v/>
      </c>
      <c r="AL17" s="38" t="str">
        <f t="shared" si="2"/>
        <v/>
      </c>
      <c r="AM17" s="39">
        <f t="shared" si="2"/>
        <v>1</v>
      </c>
      <c r="BC17" s="58" t="s">
        <v>41</v>
      </c>
      <c r="BD17" s="59">
        <f t="shared" si="3"/>
        <v>5</v>
      </c>
      <c r="BE17" s="59">
        <f t="shared" si="4"/>
        <v>0</v>
      </c>
      <c r="BF17" s="59">
        <f t="shared" si="5"/>
        <v>0</v>
      </c>
      <c r="BG17" s="57">
        <f t="shared" si="6"/>
        <v>0.05</v>
      </c>
    </row>
    <row r="18" spans="2:59" ht="16.5" thickBot="1" x14ac:dyDescent="0.3">
      <c r="B18" s="4" t="s">
        <v>40</v>
      </c>
      <c r="C18" s="13">
        <v>1</v>
      </c>
      <c r="D18" s="13">
        <v>5</v>
      </c>
      <c r="E18" s="23">
        <f t="shared" si="7"/>
        <v>5</v>
      </c>
      <c r="F18" s="13">
        <v>1</v>
      </c>
      <c r="G18" s="13">
        <v>5</v>
      </c>
      <c r="H18" s="23">
        <f t="shared" si="8"/>
        <v>5</v>
      </c>
      <c r="N18" s="4" t="s">
        <v>40</v>
      </c>
      <c r="O18" s="46"/>
      <c r="P18" s="47"/>
      <c r="Q18" s="48"/>
      <c r="R18" s="49"/>
      <c r="S18" s="50">
        <v>1</v>
      </c>
      <c r="U18" s="46"/>
      <c r="V18" s="47"/>
      <c r="W18" s="48"/>
      <c r="X18" s="49"/>
      <c r="Y18" s="50">
        <v>1</v>
      </c>
      <c r="AA18" s="4" t="str">
        <f t="shared" si="9"/>
        <v>(Huiselijke) relaties</v>
      </c>
      <c r="AB18" s="35" t="str">
        <f t="shared" si="10"/>
        <v/>
      </c>
      <c r="AC18" s="36" t="str">
        <f t="shared" si="11"/>
        <v/>
      </c>
      <c r="AD18" s="37" t="str">
        <f t="shared" si="12"/>
        <v/>
      </c>
      <c r="AE18" s="38" t="str">
        <f t="shared" si="13"/>
        <v/>
      </c>
      <c r="AF18" s="39">
        <f t="shared" si="14"/>
        <v>1</v>
      </c>
      <c r="AH18" s="34" t="str">
        <f t="shared" si="15"/>
        <v>(Huiselijke) relaties</v>
      </c>
      <c r="AI18" s="35" t="str">
        <f t="shared" si="16"/>
        <v/>
      </c>
      <c r="AJ18" s="36" t="str">
        <f t="shared" si="2"/>
        <v/>
      </c>
      <c r="AK18" s="37" t="str">
        <f t="shared" si="2"/>
        <v/>
      </c>
      <c r="AL18" s="38" t="str">
        <f t="shared" si="2"/>
        <v/>
      </c>
      <c r="AM18" s="39">
        <f t="shared" si="2"/>
        <v>1</v>
      </c>
      <c r="BC18" s="58" t="s">
        <v>55</v>
      </c>
      <c r="BD18" s="59">
        <f t="shared" si="3"/>
        <v>5</v>
      </c>
      <c r="BE18" s="59">
        <f t="shared" si="4"/>
        <v>0</v>
      </c>
      <c r="BF18" s="59">
        <f t="shared" si="5"/>
        <v>0</v>
      </c>
      <c r="BG18" s="57">
        <f t="shared" si="6"/>
        <v>0.05</v>
      </c>
    </row>
    <row r="19" spans="2:59" ht="16.5" thickBot="1" x14ac:dyDescent="0.3">
      <c r="B19" s="4" t="s">
        <v>39</v>
      </c>
      <c r="C19" s="13">
        <v>1</v>
      </c>
      <c r="D19" s="13">
        <v>1</v>
      </c>
      <c r="E19" s="23">
        <f t="shared" si="7"/>
        <v>1</v>
      </c>
      <c r="F19" s="13">
        <v>1</v>
      </c>
      <c r="G19" s="13">
        <v>1</v>
      </c>
      <c r="H19" s="23">
        <f t="shared" si="8"/>
        <v>1</v>
      </c>
      <c r="N19" s="4" t="s">
        <v>39</v>
      </c>
      <c r="O19" s="46">
        <v>1</v>
      </c>
      <c r="P19" s="47"/>
      <c r="Q19" s="48"/>
      <c r="R19" s="49"/>
      <c r="S19" s="50"/>
      <c r="U19" s="46">
        <v>1</v>
      </c>
      <c r="V19" s="47"/>
      <c r="W19" s="48"/>
      <c r="X19" s="49"/>
      <c r="Y19" s="50"/>
      <c r="AA19" s="4" t="str">
        <f t="shared" si="9"/>
        <v>Geestelijke gezondheid</v>
      </c>
      <c r="AB19" s="35">
        <f t="shared" si="10"/>
        <v>1</v>
      </c>
      <c r="AC19" s="36" t="str">
        <f t="shared" si="11"/>
        <v/>
      </c>
      <c r="AD19" s="37" t="str">
        <f t="shared" si="12"/>
        <v/>
      </c>
      <c r="AE19" s="38" t="str">
        <f t="shared" si="13"/>
        <v/>
      </c>
      <c r="AF19" s="39" t="str">
        <f t="shared" si="14"/>
        <v/>
      </c>
      <c r="AH19" s="34" t="str">
        <f t="shared" si="15"/>
        <v>Geestelijke gezondheid</v>
      </c>
      <c r="AI19" s="35">
        <f t="shared" si="16"/>
        <v>1</v>
      </c>
      <c r="AJ19" s="36" t="str">
        <f t="shared" si="2"/>
        <v/>
      </c>
      <c r="AK19" s="37" t="str">
        <f t="shared" si="2"/>
        <v/>
      </c>
      <c r="AL19" s="38" t="str">
        <f t="shared" si="2"/>
        <v/>
      </c>
      <c r="AM19" s="39" t="str">
        <f t="shared" si="2"/>
        <v/>
      </c>
      <c r="BC19" s="58" t="s">
        <v>56</v>
      </c>
      <c r="BD19" s="59">
        <f t="shared" si="3"/>
        <v>1</v>
      </c>
      <c r="BE19" s="59">
        <f t="shared" si="4"/>
        <v>0</v>
      </c>
      <c r="BF19" s="59">
        <f t="shared" si="5"/>
        <v>0</v>
      </c>
      <c r="BG19" s="57">
        <f t="shared" si="6"/>
        <v>0.05</v>
      </c>
    </row>
    <row r="20" spans="2:59" ht="16.5" thickBot="1" x14ac:dyDescent="0.3">
      <c r="B20" s="4" t="s">
        <v>38</v>
      </c>
      <c r="C20" s="13">
        <v>1</v>
      </c>
      <c r="D20" s="13">
        <v>5</v>
      </c>
      <c r="E20" s="23">
        <f t="shared" si="7"/>
        <v>5</v>
      </c>
      <c r="F20" s="13">
        <v>1</v>
      </c>
      <c r="G20" s="13">
        <v>5</v>
      </c>
      <c r="H20" s="23">
        <f t="shared" si="8"/>
        <v>5</v>
      </c>
      <c r="N20" s="4" t="s">
        <v>38</v>
      </c>
      <c r="O20" s="46"/>
      <c r="P20" s="47"/>
      <c r="Q20" s="48"/>
      <c r="R20" s="49"/>
      <c r="S20" s="50">
        <v>1</v>
      </c>
      <c r="U20" s="46"/>
      <c r="V20" s="47"/>
      <c r="W20" s="48"/>
      <c r="X20" s="49"/>
      <c r="Y20" s="50">
        <v>1</v>
      </c>
      <c r="AA20" s="4" t="str">
        <f t="shared" si="9"/>
        <v>Lichamelijke gezondheid</v>
      </c>
      <c r="AB20" s="35" t="str">
        <f t="shared" si="10"/>
        <v/>
      </c>
      <c r="AC20" s="36" t="str">
        <f t="shared" si="11"/>
        <v/>
      </c>
      <c r="AD20" s="37" t="str">
        <f t="shared" si="12"/>
        <v/>
      </c>
      <c r="AE20" s="38" t="str">
        <f t="shared" si="13"/>
        <v/>
      </c>
      <c r="AF20" s="39">
        <f t="shared" si="14"/>
        <v>1</v>
      </c>
      <c r="AH20" s="34" t="str">
        <f t="shared" si="15"/>
        <v>Lichamelijke gezondheid</v>
      </c>
      <c r="AI20" s="35" t="str">
        <f t="shared" si="16"/>
        <v/>
      </c>
      <c r="AJ20" s="36" t="str">
        <f t="shared" si="2"/>
        <v/>
      </c>
      <c r="AK20" s="37" t="str">
        <f t="shared" si="2"/>
        <v/>
      </c>
      <c r="AL20" s="38" t="str">
        <f t="shared" si="2"/>
        <v/>
      </c>
      <c r="AM20" s="39">
        <f t="shared" si="2"/>
        <v>1</v>
      </c>
      <c r="BC20" s="58" t="s">
        <v>57</v>
      </c>
      <c r="BD20" s="59">
        <f t="shared" si="3"/>
        <v>5</v>
      </c>
      <c r="BE20" s="59">
        <f t="shared" si="4"/>
        <v>0</v>
      </c>
      <c r="BF20" s="59">
        <f t="shared" si="5"/>
        <v>0</v>
      </c>
      <c r="BG20" s="57">
        <f t="shared" si="6"/>
        <v>0.05</v>
      </c>
    </row>
    <row r="21" spans="2:59" ht="16.5" thickBot="1" x14ac:dyDescent="0.3">
      <c r="B21" s="4" t="s">
        <v>37</v>
      </c>
      <c r="C21" s="13">
        <v>1</v>
      </c>
      <c r="D21" s="13">
        <v>5</v>
      </c>
      <c r="E21" s="23">
        <f t="shared" si="7"/>
        <v>5</v>
      </c>
      <c r="F21" s="13">
        <v>1</v>
      </c>
      <c r="G21" s="13">
        <v>5</v>
      </c>
      <c r="H21" s="23">
        <f t="shared" si="8"/>
        <v>5</v>
      </c>
      <c r="N21" s="4" t="s">
        <v>37</v>
      </c>
      <c r="O21" s="46"/>
      <c r="P21" s="47"/>
      <c r="Q21" s="48"/>
      <c r="R21" s="49"/>
      <c r="S21" s="50">
        <v>1</v>
      </c>
      <c r="U21" s="46"/>
      <c r="V21" s="47"/>
      <c r="W21" s="48"/>
      <c r="X21" s="49"/>
      <c r="Y21" s="50">
        <v>1</v>
      </c>
      <c r="AA21" s="4" t="str">
        <f t="shared" si="9"/>
        <v>Problematisch middelengebruik</v>
      </c>
      <c r="AB21" s="35" t="str">
        <f t="shared" si="10"/>
        <v/>
      </c>
      <c r="AC21" s="36" t="str">
        <f t="shared" si="11"/>
        <v/>
      </c>
      <c r="AD21" s="37" t="str">
        <f t="shared" si="12"/>
        <v/>
      </c>
      <c r="AE21" s="38" t="str">
        <f t="shared" si="13"/>
        <v/>
      </c>
      <c r="AF21" s="39">
        <f t="shared" si="14"/>
        <v>1</v>
      </c>
      <c r="AH21" s="34" t="str">
        <f t="shared" si="15"/>
        <v>Problematisch middelengebruik</v>
      </c>
      <c r="AI21" s="35" t="str">
        <f t="shared" si="16"/>
        <v/>
      </c>
      <c r="AJ21" s="36" t="str">
        <f t="shared" si="2"/>
        <v/>
      </c>
      <c r="AK21" s="37" t="str">
        <f t="shared" si="2"/>
        <v/>
      </c>
      <c r="AL21" s="38" t="str">
        <f t="shared" si="2"/>
        <v/>
      </c>
      <c r="AM21" s="39">
        <f t="shared" si="2"/>
        <v>1</v>
      </c>
      <c r="BC21" s="58" t="s">
        <v>58</v>
      </c>
      <c r="BD21" s="59">
        <f t="shared" si="3"/>
        <v>5</v>
      </c>
      <c r="BE21" s="59">
        <f t="shared" si="4"/>
        <v>0</v>
      </c>
      <c r="BF21" s="59">
        <f t="shared" si="5"/>
        <v>0</v>
      </c>
      <c r="BG21" s="57">
        <f t="shared" si="6"/>
        <v>0.05</v>
      </c>
    </row>
    <row r="22" spans="2:59" ht="16.5" thickBot="1" x14ac:dyDescent="0.3">
      <c r="B22" s="4" t="s">
        <v>36</v>
      </c>
      <c r="C22" s="13">
        <v>1</v>
      </c>
      <c r="D22" s="13">
        <v>5</v>
      </c>
      <c r="E22" s="23">
        <f t="shared" si="7"/>
        <v>5</v>
      </c>
      <c r="F22" s="13">
        <v>1</v>
      </c>
      <c r="G22" s="13">
        <v>5</v>
      </c>
      <c r="H22" s="23">
        <f t="shared" si="8"/>
        <v>5</v>
      </c>
      <c r="N22" s="4" t="s">
        <v>36</v>
      </c>
      <c r="O22" s="46"/>
      <c r="P22" s="47"/>
      <c r="Q22" s="48"/>
      <c r="R22" s="49"/>
      <c r="S22" s="50">
        <v>1</v>
      </c>
      <c r="U22" s="46"/>
      <c r="V22" s="47"/>
      <c r="W22" s="48"/>
      <c r="X22" s="49"/>
      <c r="Y22" s="50">
        <v>1</v>
      </c>
      <c r="AA22" s="4" t="str">
        <f t="shared" si="9"/>
        <v>Sociaal netwerk</v>
      </c>
      <c r="AB22" s="35" t="str">
        <f t="shared" si="10"/>
        <v/>
      </c>
      <c r="AC22" s="36" t="str">
        <f t="shared" si="11"/>
        <v/>
      </c>
      <c r="AD22" s="37" t="str">
        <f t="shared" si="12"/>
        <v/>
      </c>
      <c r="AE22" s="38" t="str">
        <f t="shared" si="13"/>
        <v/>
      </c>
      <c r="AF22" s="39">
        <f t="shared" si="14"/>
        <v>1</v>
      </c>
      <c r="AH22" s="34" t="str">
        <f t="shared" si="15"/>
        <v>Sociaal netwerk</v>
      </c>
      <c r="AI22" s="35" t="str">
        <f t="shared" si="16"/>
        <v/>
      </c>
      <c r="AJ22" s="36" t="str">
        <f t="shared" si="2"/>
        <v/>
      </c>
      <c r="AK22" s="37" t="str">
        <f t="shared" si="2"/>
        <v/>
      </c>
      <c r="AL22" s="38" t="str">
        <f t="shared" si="2"/>
        <v/>
      </c>
      <c r="AM22" s="39">
        <f t="shared" si="2"/>
        <v>1</v>
      </c>
      <c r="BC22" s="58" t="s">
        <v>59</v>
      </c>
      <c r="BD22" s="59">
        <f t="shared" si="3"/>
        <v>5</v>
      </c>
      <c r="BE22" s="59">
        <f t="shared" si="4"/>
        <v>0</v>
      </c>
      <c r="BF22" s="59">
        <f t="shared" si="5"/>
        <v>0</v>
      </c>
      <c r="BG22" s="57">
        <f t="shared" si="6"/>
        <v>0.05</v>
      </c>
    </row>
    <row r="23" spans="2:59" ht="16.5" thickBot="1" x14ac:dyDescent="0.3">
      <c r="B23" s="4" t="s">
        <v>35</v>
      </c>
      <c r="C23" s="13">
        <v>1</v>
      </c>
      <c r="D23" s="13">
        <v>3</v>
      </c>
      <c r="E23" s="23">
        <f t="shared" si="7"/>
        <v>3</v>
      </c>
      <c r="F23" s="13">
        <v>1</v>
      </c>
      <c r="G23" s="13">
        <v>3</v>
      </c>
      <c r="H23" s="23">
        <f t="shared" si="8"/>
        <v>3</v>
      </c>
      <c r="N23" s="4" t="s">
        <v>35</v>
      </c>
      <c r="O23" s="46"/>
      <c r="P23" s="47"/>
      <c r="Q23" s="48">
        <v>1</v>
      </c>
      <c r="R23" s="49"/>
      <c r="S23" s="50"/>
      <c r="U23" s="46"/>
      <c r="V23" s="47"/>
      <c r="W23" s="48">
        <v>1</v>
      </c>
      <c r="X23" s="49"/>
      <c r="Y23" s="50"/>
      <c r="AA23" s="4" t="str">
        <f t="shared" si="9"/>
        <v>Justitie en politie</v>
      </c>
      <c r="AB23" s="35" t="str">
        <f t="shared" si="10"/>
        <v/>
      </c>
      <c r="AC23" s="36" t="str">
        <f t="shared" si="11"/>
        <v/>
      </c>
      <c r="AD23" s="37">
        <f t="shared" si="12"/>
        <v>1</v>
      </c>
      <c r="AE23" s="38" t="str">
        <f t="shared" si="13"/>
        <v/>
      </c>
      <c r="AF23" s="39" t="str">
        <f t="shared" si="14"/>
        <v/>
      </c>
      <c r="AH23" s="34" t="str">
        <f t="shared" si="15"/>
        <v>Justitie en politie</v>
      </c>
      <c r="AI23" s="35" t="str">
        <f t="shared" si="16"/>
        <v/>
      </c>
      <c r="AJ23" s="36" t="str">
        <f t="shared" si="2"/>
        <v/>
      </c>
      <c r="AK23" s="37">
        <f t="shared" si="2"/>
        <v>1</v>
      </c>
      <c r="AL23" s="38" t="str">
        <f t="shared" si="2"/>
        <v/>
      </c>
      <c r="AM23" s="39" t="str">
        <f t="shared" si="2"/>
        <v/>
      </c>
      <c r="BC23" s="58" t="s">
        <v>60</v>
      </c>
      <c r="BD23" s="59">
        <f t="shared" si="3"/>
        <v>3</v>
      </c>
      <c r="BE23" s="59">
        <f t="shared" si="4"/>
        <v>0</v>
      </c>
      <c r="BF23" s="59">
        <f t="shared" si="5"/>
        <v>0</v>
      </c>
      <c r="BG23" s="57">
        <f t="shared" si="6"/>
        <v>0.05</v>
      </c>
    </row>
    <row r="24" spans="2:59" ht="15.75" x14ac:dyDescent="0.25">
      <c r="B24" s="19" t="s">
        <v>110</v>
      </c>
      <c r="C24" s="24">
        <f>SUM(C12:C23)</f>
        <v>12</v>
      </c>
      <c r="D24" s="24">
        <f>SUM(D12:D23)</f>
        <v>45</v>
      </c>
      <c r="E24" s="51">
        <f t="shared" si="7"/>
        <v>3.75</v>
      </c>
      <c r="F24" s="52">
        <f t="shared" ref="F24:G24" si="17">SUM(F12:F23)</f>
        <v>12</v>
      </c>
      <c r="G24" s="52">
        <f t="shared" si="17"/>
        <v>45</v>
      </c>
      <c r="H24" s="51">
        <f t="shared" si="8"/>
        <v>3.75</v>
      </c>
      <c r="N24" s="27" t="s">
        <v>110</v>
      </c>
      <c r="O24" s="29">
        <f>SUM(O12:O23)</f>
        <v>3</v>
      </c>
      <c r="P24" s="30">
        <f t="shared" ref="P24:Y24" si="18">SUM(P12:P23)</f>
        <v>0</v>
      </c>
      <c r="Q24" s="31">
        <f t="shared" si="18"/>
        <v>1</v>
      </c>
      <c r="R24" s="32">
        <f t="shared" si="18"/>
        <v>1</v>
      </c>
      <c r="S24" s="33">
        <f t="shared" si="18"/>
        <v>7</v>
      </c>
      <c r="U24" s="29">
        <v>1</v>
      </c>
      <c r="V24" s="30">
        <f t="shared" si="18"/>
        <v>0</v>
      </c>
      <c r="W24" s="31">
        <f t="shared" si="18"/>
        <v>1</v>
      </c>
      <c r="X24" s="32">
        <f t="shared" si="18"/>
        <v>1</v>
      </c>
      <c r="Y24" s="33">
        <f t="shared" si="18"/>
        <v>7</v>
      </c>
      <c r="AA24" s="27" t="str">
        <f t="shared" si="9"/>
        <v>Totaal</v>
      </c>
      <c r="AB24" s="41">
        <f t="shared" si="10"/>
        <v>0.25</v>
      </c>
      <c r="AC24" s="42" t="str">
        <f t="shared" si="11"/>
        <v/>
      </c>
      <c r="AD24" s="43">
        <f t="shared" si="12"/>
        <v>8.3333333333333329E-2</v>
      </c>
      <c r="AE24" s="44">
        <f t="shared" si="13"/>
        <v>8.3333333333333329E-2</v>
      </c>
      <c r="AF24" s="45">
        <f t="shared" si="14"/>
        <v>0.58333333333333337</v>
      </c>
      <c r="AH24" s="40" t="str">
        <f t="shared" si="15"/>
        <v>Totaal</v>
      </c>
      <c r="AI24" s="41">
        <f t="shared" si="16"/>
        <v>0.1</v>
      </c>
      <c r="AJ24" s="42" t="str">
        <f t="shared" si="2"/>
        <v/>
      </c>
      <c r="AK24" s="43">
        <f t="shared" si="2"/>
        <v>0.1</v>
      </c>
      <c r="AL24" s="44">
        <f t="shared" si="2"/>
        <v>0.1</v>
      </c>
      <c r="AM24" s="45">
        <f t="shared" si="2"/>
        <v>0.7</v>
      </c>
      <c r="BC24" s="60"/>
      <c r="BD24" s="61">
        <f t="shared" si="3"/>
        <v>3.75</v>
      </c>
      <c r="BE24" s="61">
        <f t="shared" si="4"/>
        <v>0</v>
      </c>
      <c r="BF24" s="61">
        <f t="shared" si="5"/>
        <v>0</v>
      </c>
      <c r="BG24" s="57">
        <f t="shared" si="6"/>
        <v>0.05</v>
      </c>
    </row>
  </sheetData>
  <sheetProtection sheet="1" objects="1" scenarios="1"/>
  <mergeCells count="4">
    <mergeCell ref="I3:J3"/>
    <mergeCell ref="I4:J4"/>
    <mergeCell ref="I5:J5"/>
    <mergeCell ref="I6:J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Button 2">
              <controlPr defaultSize="0" print="0" autoFill="0" autoPict="0" macro="[0]!CreateReport_UI">
                <anchor moveWithCells="1" sizeWithCells="1">
                  <from>
                    <xdr:col>20</xdr:col>
                    <xdr:colOff>114300</xdr:colOff>
                    <xdr:row>0</xdr:row>
                    <xdr:rowOff>171450</xdr:rowOff>
                  </from>
                  <to>
                    <xdr:col>22</xdr:col>
                    <xdr:colOff>38100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E33D635EDD141B9C9B1C383BD2C58" ma:contentTypeVersion="2" ma:contentTypeDescription="Een nieuw document maken." ma:contentTypeScope="" ma:versionID="c585516922bce39f9a83a077f8fa0352">
  <xsd:schema xmlns:xsd="http://www.w3.org/2001/XMLSchema" xmlns:xs="http://www.w3.org/2001/XMLSchema" xmlns:p="http://schemas.microsoft.com/office/2006/metadata/properties" xmlns:ns3="72a915d2-e6f8-48f0-b06b-f1ada745a6b8" targetNamespace="http://schemas.microsoft.com/office/2006/metadata/properties" ma:root="true" ma:fieldsID="929a12acbc5dcb99ec9e6665e485431d" ns3:_="">
    <xsd:import namespace="72a915d2-e6f8-48f0-b06b-f1ada745a6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915d2-e6f8-48f0-b06b-f1ada745a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698280-08D9-438C-B462-95FA1541AF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a915d2-e6f8-48f0-b06b-f1ada745a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D3E93-294A-4EEF-8818-9F10460ACB2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2a915d2-e6f8-48f0-b06b-f1ada745a6b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A75711-A910-4CA3-B7CA-69DD83CC0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70</vt:i4>
      </vt:variant>
    </vt:vector>
  </HeadingPairs>
  <TitlesOfParts>
    <vt:vector size="73" baseType="lpstr">
      <vt:lpstr>Invoerscherm</vt:lpstr>
      <vt:lpstr>Data</vt:lpstr>
      <vt:lpstr>Rapportage</vt:lpstr>
      <vt:lpstr>Aanmelddatum</vt:lpstr>
      <vt:lpstr>AantalDossiers</vt:lpstr>
      <vt:lpstr>AantalMan</vt:lpstr>
      <vt:lpstr>AantalVrouw</vt:lpstr>
      <vt:lpstr>Achternaam</vt:lpstr>
      <vt:lpstr>AchternaamDisplay</vt:lpstr>
      <vt:lpstr>BSN</vt:lpstr>
      <vt:lpstr>chkDatum</vt:lpstr>
      <vt:lpstr>cmbGeslacht</vt:lpstr>
      <vt:lpstr>cmbLVB</vt:lpstr>
      <vt:lpstr>DataFields</vt:lpstr>
      <vt:lpstr>DataItems</vt:lpstr>
      <vt:lpstr>DatumBeoordeling</vt:lpstr>
      <vt:lpstr>DatumOpOfAfschaling</vt:lpstr>
      <vt:lpstr>Doelgroep</vt:lpstr>
      <vt:lpstr>DoorWieAangemeld</vt:lpstr>
      <vt:lpstr>EindWaardes</vt:lpstr>
      <vt:lpstr>Financien</vt:lpstr>
      <vt:lpstr>Financien_Opm</vt:lpstr>
      <vt:lpstr>Geboortedatum</vt:lpstr>
      <vt:lpstr>GeestelijkeGezondheid</vt:lpstr>
      <vt:lpstr>GeestelijkeGezondheid_Opm</vt:lpstr>
      <vt:lpstr>Geslacht</vt:lpstr>
      <vt:lpstr>HoudingGedragVaardigheden</vt:lpstr>
      <vt:lpstr>HoudingGedragVaardigheden_Opm</vt:lpstr>
      <vt:lpstr>Huisvesting</vt:lpstr>
      <vt:lpstr>Huisvesting_Opm</vt:lpstr>
      <vt:lpstr>Identiteit</vt:lpstr>
      <vt:lpstr>Identiteit_Opm</vt:lpstr>
      <vt:lpstr>JustitieEnPolitie</vt:lpstr>
      <vt:lpstr>JustitieEnPolitie_Opm</vt:lpstr>
      <vt:lpstr>Leeftijd</vt:lpstr>
      <vt:lpstr>Leeftijdsgroep</vt:lpstr>
      <vt:lpstr>Leeftijdsgroep_Calculated</vt:lpstr>
      <vt:lpstr>LeeftijdTotaal</vt:lpstr>
      <vt:lpstr>LichamelijkeGezondheid</vt:lpstr>
      <vt:lpstr>LichamelijkeGezondheid_Opm</vt:lpstr>
      <vt:lpstr>LVB</vt:lpstr>
      <vt:lpstr>Middelengebruik</vt:lpstr>
      <vt:lpstr>Middelengebruik_Opm</vt:lpstr>
      <vt:lpstr>NaamBeoordelaar</vt:lpstr>
      <vt:lpstr>Opmerkingen</vt:lpstr>
      <vt:lpstr>OpOfAfschaling</vt:lpstr>
      <vt:lpstr>Recidive</vt:lpstr>
      <vt:lpstr>RedenExitgesprek</vt:lpstr>
      <vt:lpstr>RedenVanAanmelding</vt:lpstr>
      <vt:lpstr>Relaties</vt:lpstr>
      <vt:lpstr>Relaties_Opm</vt:lpstr>
      <vt:lpstr>RolBeoordelaar</vt:lpstr>
      <vt:lpstr>RowCount</vt:lpstr>
      <vt:lpstr>RowNumber</vt:lpstr>
      <vt:lpstr>SociaalNetwerk</vt:lpstr>
      <vt:lpstr>SociaalNetwerk_Opm</vt:lpstr>
      <vt:lpstr>StartWaardes</vt:lpstr>
      <vt:lpstr>Tellingen_LVB</vt:lpstr>
      <vt:lpstr>Tellingen_OpAfschaling</vt:lpstr>
      <vt:lpstr>TellingenBegin</vt:lpstr>
      <vt:lpstr>TellingenEind</vt:lpstr>
      <vt:lpstr>Tijdsbesteding</vt:lpstr>
      <vt:lpstr>Tijdsbesteding_Opm</vt:lpstr>
      <vt:lpstr>TotaleDoorlooptijdDagen</vt:lpstr>
      <vt:lpstr>TotaleDoorlooptijdDagen_Telling</vt:lpstr>
      <vt:lpstr>txtDatumTot</vt:lpstr>
      <vt:lpstr>txtDatumVan</vt:lpstr>
      <vt:lpstr>txtLeeftijdTot</vt:lpstr>
      <vt:lpstr>txtLeeftijdVan</vt:lpstr>
      <vt:lpstr>Voorletter</vt:lpstr>
      <vt:lpstr>Voornaam</vt:lpstr>
      <vt:lpstr>WerkEnOpleiding</vt:lpstr>
      <vt:lpstr>WerkEnOpleiding_Opm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Jacco Kooij</dc:creator>
  <cp:lastModifiedBy>Jacco Kooij</cp:lastModifiedBy>
  <dcterms:created xsi:type="dcterms:W3CDTF">2015-06-05T18:17:20Z</dcterms:created>
  <dcterms:modified xsi:type="dcterms:W3CDTF">2020-04-28T08:21:09Z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0x010100E56E33D635EDD141B9C9B1C383BD2C58</vt:lpwstr>
  </property>
</Properties>
</file>